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otatoesasa-my.sharepoint.com/personal/hanrie_potatoes_co_za/Documents/Documents/Working Documents 13 May 2021/Hanrie (aartfs01UsersHome)/Newsletter/2021/November 2021/"/>
    </mc:Choice>
  </mc:AlternateContent>
  <xr:revisionPtr revIDLastSave="0" documentId="8_{A78F33DC-D770-460B-846E-42699702CD57}" xr6:coauthVersionLast="47" xr6:coauthVersionMax="47" xr10:uidLastSave="{00000000-0000-0000-0000-000000000000}"/>
  <bookViews>
    <workbookView xWindow="-108" yWindow="-108" windowWidth="23256" windowHeight="12576" xr2:uid="{1ACF73BB-E11F-4E84-A088-CAD156B38512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7" i="1" l="1"/>
  <c r="P42" i="1" s="1"/>
  <c r="C97" i="1"/>
  <c r="D97" i="1"/>
  <c r="D98" i="1" s="1"/>
  <c r="E97" i="1"/>
  <c r="F97" i="1"/>
  <c r="G97" i="1"/>
  <c r="H97" i="1"/>
  <c r="H98" i="1" s="1"/>
  <c r="I97" i="1"/>
  <c r="I98" i="1" s="1"/>
  <c r="J97" i="1"/>
  <c r="K97" i="1"/>
  <c r="L97" i="1"/>
  <c r="L98" i="1" s="1"/>
  <c r="M97" i="1"/>
  <c r="O97" i="1"/>
  <c r="P97" i="1"/>
  <c r="Q97" i="1"/>
  <c r="R97" i="1"/>
  <c r="R98" i="1" s="1"/>
  <c r="B97" i="1"/>
  <c r="R66" i="1"/>
  <c r="Q56" i="1"/>
  <c r="L66" i="1"/>
  <c r="H66" i="1"/>
  <c r="I66" i="1"/>
  <c r="E65" i="1"/>
  <c r="D66" i="1"/>
  <c r="P65" i="1"/>
  <c r="O65" i="1"/>
  <c r="N65" i="1"/>
  <c r="M65" i="1"/>
  <c r="K65" i="1"/>
  <c r="J65" i="1"/>
  <c r="G65" i="1"/>
  <c r="F65" i="1"/>
  <c r="C65" i="1"/>
  <c r="B65" i="1"/>
  <c r="S64" i="1"/>
  <c r="S62" i="1"/>
  <c r="S60" i="1"/>
  <c r="S51" i="1"/>
  <c r="Q42" i="1"/>
  <c r="N42" i="1"/>
  <c r="K42" i="1"/>
  <c r="J42" i="1"/>
  <c r="F42" i="1"/>
  <c r="E42" i="1"/>
  <c r="C42" i="1"/>
  <c r="B42" i="1"/>
  <c r="D43" i="1"/>
  <c r="G43" i="1"/>
  <c r="H43" i="1"/>
  <c r="I43" i="1"/>
  <c r="L43" i="1"/>
  <c r="M43" i="1"/>
  <c r="R43" i="1"/>
  <c r="S41" i="1"/>
  <c r="S32" i="1"/>
  <c r="S25" i="1"/>
  <c r="S37" i="1"/>
  <c r="Q17" i="1"/>
  <c r="P17" i="1"/>
  <c r="O17" i="1"/>
  <c r="N17" i="1"/>
  <c r="K17" i="1"/>
  <c r="J17" i="1"/>
  <c r="F17" i="1"/>
  <c r="E17" i="1"/>
  <c r="C17" i="1"/>
  <c r="B17" i="1"/>
  <c r="S7" i="1"/>
  <c r="S8" i="1"/>
  <c r="S9" i="1"/>
  <c r="S6" i="1"/>
  <c r="Q10" i="1"/>
  <c r="P10" i="1"/>
  <c r="O10" i="1"/>
  <c r="N10" i="1"/>
  <c r="M10" i="1"/>
  <c r="M18" i="1" s="1"/>
  <c r="K10" i="1"/>
  <c r="J10" i="1"/>
  <c r="G10" i="1"/>
  <c r="F10" i="1"/>
  <c r="E10" i="1"/>
  <c r="C10" i="1"/>
  <c r="B10" i="1"/>
  <c r="S96" i="1"/>
  <c r="S86" i="1" l="1"/>
  <c r="S73" i="1"/>
  <c r="S77" i="1"/>
  <c r="S81" i="1"/>
  <c r="S85" i="1"/>
  <c r="S89" i="1"/>
  <c r="S93" i="1"/>
  <c r="S88" i="1"/>
  <c r="S78" i="1"/>
  <c r="G98" i="1"/>
  <c r="O98" i="1"/>
  <c r="P43" i="1"/>
  <c r="P18" i="1"/>
  <c r="S23" i="1"/>
  <c r="C98" i="1"/>
  <c r="P98" i="1"/>
  <c r="S70" i="1"/>
  <c r="S14" i="1"/>
  <c r="E43" i="1"/>
  <c r="N43" i="1"/>
  <c r="S35" i="1"/>
  <c r="E66" i="1"/>
  <c r="B66" i="1"/>
  <c r="E18" i="1"/>
  <c r="N18" i="1"/>
  <c r="F43" i="1"/>
  <c r="C66" i="1"/>
  <c r="K66" i="1"/>
  <c r="P66" i="1"/>
  <c r="B98" i="1"/>
  <c r="J98" i="1"/>
  <c r="F98" i="1"/>
  <c r="S92" i="1"/>
  <c r="O66" i="1"/>
  <c r="O18" i="1"/>
  <c r="B43" i="1"/>
  <c r="J43" i="1"/>
  <c r="Q43" i="1"/>
  <c r="F66" i="1"/>
  <c r="M66" i="1"/>
  <c r="M98" i="1"/>
  <c r="E98" i="1"/>
  <c r="S69" i="1"/>
  <c r="C18" i="1"/>
  <c r="J66" i="1"/>
  <c r="C43" i="1"/>
  <c r="K43" i="1"/>
  <c r="G66" i="1"/>
  <c r="N66" i="1"/>
  <c r="N97" i="1"/>
  <c r="N98" i="1" s="1"/>
  <c r="K98" i="1"/>
  <c r="S90" i="1"/>
  <c r="S91" i="1"/>
  <c r="S95" i="1"/>
  <c r="S71" i="1"/>
  <c r="S83" i="1"/>
  <c r="S72" i="1"/>
  <c r="S80" i="1"/>
  <c r="S79" i="1"/>
  <c r="S75" i="1"/>
  <c r="S87" i="1"/>
  <c r="S84" i="1"/>
  <c r="S74" i="1"/>
  <c r="S82" i="1"/>
  <c r="S94" i="1"/>
  <c r="Q65" i="1"/>
  <c r="S65" i="1" s="1"/>
  <c r="S46" i="1"/>
  <c r="S53" i="1"/>
  <c r="S61" i="1"/>
  <c r="S49" i="1"/>
  <c r="S57" i="1"/>
  <c r="S63" i="1"/>
  <c r="S47" i="1"/>
  <c r="S55" i="1"/>
  <c r="S56" i="1"/>
  <c r="S52" i="1"/>
  <c r="S48" i="1"/>
  <c r="S54" i="1"/>
  <c r="S50" i="1"/>
  <c r="S59" i="1"/>
  <c r="S58" i="1"/>
  <c r="O42" i="1"/>
  <c r="O43" i="1" s="1"/>
  <c r="S39" i="1"/>
  <c r="S34" i="1"/>
  <c r="S26" i="1"/>
  <c r="S22" i="1"/>
  <c r="S40" i="1"/>
  <c r="S38" i="1"/>
  <c r="S36" i="1"/>
  <c r="S28" i="1"/>
  <c r="S33" i="1"/>
  <c r="S24" i="1"/>
  <c r="S31" i="1"/>
  <c r="S29" i="1"/>
  <c r="S27" i="1"/>
  <c r="S30" i="1"/>
  <c r="S17" i="1"/>
  <c r="Q18" i="1"/>
  <c r="K18" i="1"/>
  <c r="F18" i="1"/>
  <c r="S15" i="1"/>
  <c r="J18" i="1"/>
  <c r="S16" i="1"/>
  <c r="B18" i="1"/>
  <c r="S10" i="1"/>
  <c r="S42" i="1" l="1"/>
  <c r="S43" i="1" s="1"/>
  <c r="S66" i="1"/>
  <c r="Q66" i="1"/>
  <c r="Q98" i="1"/>
  <c r="S97" i="1"/>
  <c r="S18" i="1"/>
  <c r="S98" i="1" l="1"/>
</calcChain>
</file>

<file path=xl/sharedStrings.xml><?xml version="1.0" encoding="utf-8"?>
<sst xmlns="http://schemas.openxmlformats.org/spreadsheetml/2006/main" count="176" uniqueCount="100">
  <si>
    <t>Western Cape-SanVeld</t>
  </si>
  <si>
    <t>Western Cape-Ceres</t>
  </si>
  <si>
    <t>Western Cape</t>
  </si>
  <si>
    <t>Northern Cape</t>
  </si>
  <si>
    <t>Eastern Cape</t>
  </si>
  <si>
    <t>Southern Cape</t>
  </si>
  <si>
    <t>North Eastern Cape</t>
  </si>
  <si>
    <t>Western Freestate</t>
  </si>
  <si>
    <t>Eastern Freestate</t>
  </si>
  <si>
    <t>South Western Freestate</t>
  </si>
  <si>
    <t>Kwazulu-Natal</t>
  </si>
  <si>
    <t>Mpumalanga</t>
  </si>
  <si>
    <t>Limpopo</t>
  </si>
  <si>
    <t>North West</t>
  </si>
  <si>
    <t>Gauteng</t>
  </si>
  <si>
    <t>Loskopvallei</t>
  </si>
  <si>
    <t>Hawkers</t>
  </si>
  <si>
    <t>Sub-Total</t>
  </si>
  <si>
    <t>Class 1</t>
  </si>
  <si>
    <t>Class 2</t>
  </si>
  <si>
    <t>Class 3</t>
  </si>
  <si>
    <t>Lowest Class</t>
  </si>
  <si>
    <t>Totals</t>
  </si>
  <si>
    <t>Downgraded to Class 2</t>
  </si>
  <si>
    <t>Downgraded to Class 3</t>
  </si>
  <si>
    <t>Downgraded to Lowest Class</t>
  </si>
  <si>
    <t>% Downgraded to</t>
  </si>
  <si>
    <t>Greening</t>
  </si>
  <si>
    <t>Potato Tuber Moth</t>
  </si>
  <si>
    <t>Malformed</t>
  </si>
  <si>
    <t>Growth Cracks</t>
  </si>
  <si>
    <t>Insect Damage</t>
  </si>
  <si>
    <t>Abraded</t>
  </si>
  <si>
    <t>Browning</t>
  </si>
  <si>
    <t>Mechanical Damage</t>
  </si>
  <si>
    <t>Skin Eelworm</t>
  </si>
  <si>
    <t>Common Scab and Similar Defects</t>
  </si>
  <si>
    <t>Wet Decay</t>
  </si>
  <si>
    <t>Too Small</t>
  </si>
  <si>
    <t>Wilt</t>
  </si>
  <si>
    <t>Broken and Cut Tubers</t>
  </si>
  <si>
    <t>Watergrass Damage (Int)</t>
  </si>
  <si>
    <t>No Inspection Done</t>
  </si>
  <si>
    <t>Dry stem-end</t>
  </si>
  <si>
    <t>Soiled</t>
  </si>
  <si>
    <t>Cold Damage</t>
  </si>
  <si>
    <t>Eelworm</t>
  </si>
  <si>
    <t>Almera</t>
  </si>
  <si>
    <t>Avalanche</t>
  </si>
  <si>
    <t>BP1</t>
  </si>
  <si>
    <t>Fabula</t>
  </si>
  <si>
    <t>Hertha</t>
  </si>
  <si>
    <t>Innovator</t>
  </si>
  <si>
    <t>Labadia</t>
  </si>
  <si>
    <t>Lanorma</t>
  </si>
  <si>
    <t>Markies</t>
  </si>
  <si>
    <t>Mondeo</t>
  </si>
  <si>
    <t>Mondial</t>
  </si>
  <si>
    <t>Nicola</t>
  </si>
  <si>
    <t>Savanna</t>
  </si>
  <si>
    <t>Sifra</t>
  </si>
  <si>
    <t>Up-to-Date</t>
  </si>
  <si>
    <t>Valor</t>
  </si>
  <si>
    <t>Other</t>
  </si>
  <si>
    <t>Panamera</t>
  </si>
  <si>
    <t>Sababa</t>
  </si>
  <si>
    <t>40.00 KG</t>
  </si>
  <si>
    <t>25.00 KG</t>
  </si>
  <si>
    <t>20KG UNDER WEIGHT18.00 KG</t>
  </si>
  <si>
    <t>10.97 KG</t>
  </si>
  <si>
    <t>10.79 KG</t>
  </si>
  <si>
    <t>10.76 KG</t>
  </si>
  <si>
    <t>10.54 KG</t>
  </si>
  <si>
    <t>10.52 KG</t>
  </si>
  <si>
    <t>10.43 KG</t>
  </si>
  <si>
    <t>10.36 KG</t>
  </si>
  <si>
    <t>10.35 KG</t>
  </si>
  <si>
    <t>10.32 KG</t>
  </si>
  <si>
    <t>10.28 KG</t>
  </si>
  <si>
    <t>10.26 KG</t>
  </si>
  <si>
    <t>10.25 KG</t>
  </si>
  <si>
    <t>10.22 KG</t>
  </si>
  <si>
    <t>10.18 KG</t>
  </si>
  <si>
    <t>10.15 KG</t>
  </si>
  <si>
    <t>10.14 KG</t>
  </si>
  <si>
    <t>10.09 KG</t>
  </si>
  <si>
    <t>10KG OVERWEIGHT</t>
  </si>
  <si>
    <t>10.01 KG</t>
  </si>
  <si>
    <t>10.00 KG</t>
  </si>
  <si>
    <t>7.00 KG</t>
  </si>
  <si>
    <t>6.00 KG</t>
  </si>
  <si>
    <t>4.00 KG</t>
  </si>
  <si>
    <t>2.00 KG</t>
  </si>
  <si>
    <t>1.00 KG</t>
  </si>
  <si>
    <t>PSA REPORT OCTOBER 2021</t>
  </si>
  <si>
    <t>Classes inspected</t>
  </si>
  <si>
    <t>Classes downgraded</t>
  </si>
  <si>
    <t>Reasons for downgrading</t>
  </si>
  <si>
    <t>Varieties inspected</t>
  </si>
  <si>
    <t>Kg's inspected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</si>
</sst>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-* #,##0.000_-;\-* #,##0.000_-;_-* &quot;-&quot;??_-;_-@_-"/>
    <numFmt numFmtId="166" formatCode="_-* #,##0.0000_-;\-* #,##0.00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6"/>
      <color rgb="FF000000"/>
      <name val="Verdana"/>
      <family val="2"/>
    </font>
    <font>
      <sz val="12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164" fontId="0" fillId="0" borderId="0" xfId="1" applyNumberFormat="1" applyFont="1"/>
    <xf numFmtId="0" fontId="0" fillId="0" borderId="1" xfId="0" applyBorder="1"/>
    <xf numFmtId="164" fontId="0" fillId="0" borderId="1" xfId="1" applyNumberFormat="1" applyFont="1" applyBorder="1"/>
    <xf numFmtId="10" fontId="0" fillId="0" borderId="1" xfId="2" applyNumberFormat="1" applyFont="1" applyBorder="1"/>
    <xf numFmtId="0" fontId="2" fillId="0" borderId="1" xfId="0" applyFont="1" applyBorder="1"/>
    <xf numFmtId="164" fontId="2" fillId="0" borderId="1" xfId="1" applyNumberFormat="1" applyFont="1" applyBorder="1"/>
    <xf numFmtId="0" fontId="3" fillId="0" borderId="0" xfId="0" applyFont="1"/>
    <xf numFmtId="164" fontId="0" fillId="0" borderId="0" xfId="0" applyNumberFormat="1"/>
    <xf numFmtId="164" fontId="0" fillId="0" borderId="2" xfId="1" applyNumberFormat="1" applyFont="1" applyFill="1" applyBorder="1"/>
    <xf numFmtId="165" fontId="0" fillId="0" borderId="0" xfId="0" applyNumberFormat="1"/>
    <xf numFmtId="164" fontId="0" fillId="2" borderId="0" xfId="0" applyNumberFormat="1" applyFill="1"/>
    <xf numFmtId="0" fontId="4" fillId="0" borderId="0" xfId="0" applyFont="1"/>
    <xf numFmtId="166" fontId="0" fillId="0" borderId="0" xfId="0" applyNumberFormat="1"/>
    <xf numFmtId="0" fontId="0" fillId="0" borderId="0" xfId="0" applyFill="1"/>
    <xf numFmtId="0" fontId="0" fillId="0" borderId="1" xfId="0" applyFill="1" applyBorder="1"/>
    <xf numFmtId="164" fontId="0" fillId="0" borderId="1" xfId="1" applyNumberFormat="1" applyFont="1" applyFill="1" applyBorder="1"/>
    <xf numFmtId="10" fontId="0" fillId="0" borderId="1" xfId="2" applyNumberFormat="1" applyFont="1" applyFill="1" applyBorder="1"/>
    <xf numFmtId="164" fontId="0" fillId="0" borderId="0" xfId="0" applyNumberFormat="1" applyFill="1"/>
    <xf numFmtId="164" fontId="2" fillId="0" borderId="1" xfId="1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A4542-04E3-42EF-967C-293DE857889D}">
  <dimension ref="A3:U98"/>
  <sheetViews>
    <sheetView tabSelected="1" zoomScale="75" zoomScaleNormal="75" workbookViewId="0">
      <selection activeCell="T66" sqref="T66"/>
    </sheetView>
  </sheetViews>
  <sheetFormatPr defaultRowHeight="14.4" x14ac:dyDescent="0.3"/>
  <cols>
    <col min="1" max="1" width="23.109375" customWidth="1"/>
    <col min="2" max="3" width="12.33203125" bestFit="1" customWidth="1"/>
    <col min="4" max="4" width="0.88671875" customWidth="1"/>
    <col min="5" max="6" width="12.33203125" bestFit="1" customWidth="1"/>
    <col min="7" max="7" width="11.109375" bestFit="1" customWidth="1"/>
    <col min="8" max="8" width="1.33203125" customWidth="1"/>
    <col min="9" max="9" width="1.5546875" customWidth="1"/>
    <col min="10" max="11" width="11.109375" bestFit="1" customWidth="1"/>
    <col min="12" max="12" width="1.33203125" customWidth="1"/>
    <col min="13" max="14" width="12.33203125" bestFit="1" customWidth="1"/>
    <col min="15" max="15" width="13.6640625" bestFit="1" customWidth="1"/>
    <col min="16" max="16" width="11.109375" style="14" bestFit="1" customWidth="1"/>
    <col min="17" max="17" width="11.33203125" bestFit="1" customWidth="1"/>
    <col min="18" max="18" width="12.5546875" bestFit="1" customWidth="1"/>
    <col min="19" max="19" width="12.6640625" bestFit="1" customWidth="1"/>
    <col min="20" max="20" width="12.33203125" bestFit="1" customWidth="1"/>
    <col min="21" max="21" width="19.33203125" bestFit="1" customWidth="1"/>
  </cols>
  <sheetData>
    <row r="3" spans="1:21" x14ac:dyDescent="0.3">
      <c r="A3" t="s">
        <v>94</v>
      </c>
      <c r="U3" s="7"/>
    </row>
    <row r="5" spans="1:21" ht="16.2" x14ac:dyDescent="0.3">
      <c r="A5" s="2" t="s">
        <v>95</v>
      </c>
      <c r="B5" s="2" t="s">
        <v>16</v>
      </c>
      <c r="C5" s="2" t="s">
        <v>0</v>
      </c>
      <c r="D5" s="2" t="s">
        <v>1</v>
      </c>
      <c r="E5" s="2" t="s">
        <v>2</v>
      </c>
      <c r="F5" s="2" t="s">
        <v>3</v>
      </c>
      <c r="G5" s="2" t="s">
        <v>4</v>
      </c>
      <c r="H5" s="2" t="s">
        <v>5</v>
      </c>
      <c r="I5" s="2" t="s">
        <v>6</v>
      </c>
      <c r="J5" s="2" t="s">
        <v>7</v>
      </c>
      <c r="K5" s="2" t="s">
        <v>8</v>
      </c>
      <c r="L5" s="2" t="s">
        <v>9</v>
      </c>
      <c r="M5" s="2" t="s">
        <v>10</v>
      </c>
      <c r="N5" s="2" t="s">
        <v>11</v>
      </c>
      <c r="O5" s="2" t="s">
        <v>12</v>
      </c>
      <c r="P5" s="15" t="s">
        <v>13</v>
      </c>
      <c r="Q5" s="2" t="s">
        <v>14</v>
      </c>
      <c r="R5" s="2" t="s">
        <v>15</v>
      </c>
      <c r="S5" s="2" t="s">
        <v>17</v>
      </c>
      <c r="U5" s="12"/>
    </row>
    <row r="6" spans="1:21" x14ac:dyDescent="0.3">
      <c r="A6" s="2" t="s">
        <v>18</v>
      </c>
      <c r="B6" s="3">
        <v>295001</v>
      </c>
      <c r="C6" s="3">
        <v>202434</v>
      </c>
      <c r="D6" s="3">
        <v>0</v>
      </c>
      <c r="E6" s="3">
        <v>445599</v>
      </c>
      <c r="F6" s="3">
        <v>179238</v>
      </c>
      <c r="G6" s="3">
        <v>21145</v>
      </c>
      <c r="H6" s="3">
        <v>0</v>
      </c>
      <c r="I6" s="3">
        <v>0</v>
      </c>
      <c r="J6" s="3">
        <v>35524</v>
      </c>
      <c r="K6" s="3">
        <v>42967</v>
      </c>
      <c r="L6" s="3">
        <v>0</v>
      </c>
      <c r="M6" s="3">
        <v>101350</v>
      </c>
      <c r="N6" s="3">
        <v>281747</v>
      </c>
      <c r="O6" s="3">
        <v>5519768</v>
      </c>
      <c r="P6" s="16">
        <v>41933</v>
      </c>
      <c r="Q6" s="3">
        <v>118385</v>
      </c>
      <c r="R6" s="3">
        <v>0</v>
      </c>
      <c r="S6" s="3">
        <f>SUM(Q6+P6+O6+N6+M6+K6+J6+G6+F6+E6+C6+B6)</f>
        <v>7285091</v>
      </c>
      <c r="U6" s="10"/>
    </row>
    <row r="7" spans="1:21" x14ac:dyDescent="0.3">
      <c r="A7" s="2" t="s">
        <v>19</v>
      </c>
      <c r="B7" s="3">
        <v>30952</v>
      </c>
      <c r="C7" s="3">
        <v>36040</v>
      </c>
      <c r="D7" s="3">
        <v>0</v>
      </c>
      <c r="E7" s="3">
        <v>56834</v>
      </c>
      <c r="F7" s="3">
        <v>24161</v>
      </c>
      <c r="G7" s="3">
        <v>0</v>
      </c>
      <c r="H7" s="3">
        <v>0</v>
      </c>
      <c r="I7" s="3">
        <v>0</v>
      </c>
      <c r="J7" s="3">
        <v>22076</v>
      </c>
      <c r="K7" s="3">
        <v>1930</v>
      </c>
      <c r="L7" s="3">
        <v>0</v>
      </c>
      <c r="M7" s="3">
        <v>6925</v>
      </c>
      <c r="N7" s="3">
        <v>2573</v>
      </c>
      <c r="O7" s="3">
        <v>366795</v>
      </c>
      <c r="P7" s="16">
        <v>10091</v>
      </c>
      <c r="Q7" s="3">
        <v>31655</v>
      </c>
      <c r="R7" s="3">
        <v>0</v>
      </c>
      <c r="S7" s="3">
        <f>SUM(Q7+P7+O7+N7+M7+K7+J7+G7+F7+E7+C7+B7)</f>
        <v>590032</v>
      </c>
    </row>
    <row r="8" spans="1:21" x14ac:dyDescent="0.3">
      <c r="A8" s="2" t="s">
        <v>20</v>
      </c>
      <c r="B8" s="3">
        <v>2746</v>
      </c>
      <c r="C8" s="3">
        <v>0</v>
      </c>
      <c r="D8" s="3">
        <v>0</v>
      </c>
      <c r="E8" s="3">
        <v>7582</v>
      </c>
      <c r="F8" s="3">
        <v>322</v>
      </c>
      <c r="G8" s="3">
        <v>482</v>
      </c>
      <c r="H8" s="3">
        <v>0</v>
      </c>
      <c r="I8" s="3">
        <v>0</v>
      </c>
      <c r="J8" s="3">
        <v>2997</v>
      </c>
      <c r="K8" s="3">
        <v>0</v>
      </c>
      <c r="L8" s="3">
        <v>0</v>
      </c>
      <c r="M8" s="3">
        <v>3260</v>
      </c>
      <c r="N8" s="3">
        <v>0</v>
      </c>
      <c r="O8" s="3">
        <v>95162</v>
      </c>
      <c r="P8" s="16">
        <v>2251</v>
      </c>
      <c r="Q8" s="3">
        <v>3693</v>
      </c>
      <c r="R8" s="3">
        <v>0</v>
      </c>
      <c r="S8" s="3">
        <f>SUM(Q8+P8+O8+N8+M8+K8+J8+G8+F8+E8+C8+B8)</f>
        <v>118495</v>
      </c>
    </row>
    <row r="9" spans="1:21" x14ac:dyDescent="0.3">
      <c r="A9" s="2" t="s">
        <v>21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1870</v>
      </c>
      <c r="N9" s="3">
        <v>0</v>
      </c>
      <c r="O9" s="3">
        <v>0</v>
      </c>
      <c r="P9" s="16">
        <v>0</v>
      </c>
      <c r="Q9" s="3">
        <v>0</v>
      </c>
      <c r="R9" s="3">
        <v>0</v>
      </c>
      <c r="S9" s="3">
        <f>SUM(Q9+P9+O9+N9+M9+K9+J9+G9+F9+E9+C9+B9)</f>
        <v>1870</v>
      </c>
      <c r="U9" s="8"/>
    </row>
    <row r="10" spans="1:21" x14ac:dyDescent="0.3">
      <c r="A10" s="2" t="s">
        <v>22</v>
      </c>
      <c r="B10" s="3">
        <f>SUM(B6:B9)</f>
        <v>328699</v>
      </c>
      <c r="C10" s="3">
        <f>SUM(C6:C9)</f>
        <v>238474</v>
      </c>
      <c r="D10" s="3">
        <v>163115</v>
      </c>
      <c r="E10" s="3">
        <f>SUM(E6:E9)</f>
        <v>510015</v>
      </c>
      <c r="F10" s="3">
        <f>SUM(F6:F9)</f>
        <v>203721</v>
      </c>
      <c r="G10" s="3">
        <f>SUM(G6:G9)</f>
        <v>21627</v>
      </c>
      <c r="H10" s="3">
        <v>163115</v>
      </c>
      <c r="I10" s="3">
        <v>163115</v>
      </c>
      <c r="J10" s="3">
        <f>SUM(J6:J9)</f>
        <v>60597</v>
      </c>
      <c r="K10" s="3">
        <f>SUM(K6:K9)</f>
        <v>44897</v>
      </c>
      <c r="L10" s="3">
        <v>163115</v>
      </c>
      <c r="M10" s="3">
        <f>SUM(M6:M9)</f>
        <v>113405</v>
      </c>
      <c r="N10" s="3">
        <f>SUM(N6:N9)</f>
        <v>284320</v>
      </c>
      <c r="O10" s="3">
        <f>SUM(O6:O9)</f>
        <v>5981725</v>
      </c>
      <c r="P10" s="16">
        <f>SUM(P6:P9)</f>
        <v>54275</v>
      </c>
      <c r="Q10" s="3">
        <f>SUM(Q6:Q9)</f>
        <v>153733</v>
      </c>
      <c r="R10" s="3">
        <v>0</v>
      </c>
      <c r="S10" s="3">
        <f>SUM(Q10+P10+O10+N10+M10+K10+J10+G10+F10+E10+C10+B10)</f>
        <v>7995488</v>
      </c>
      <c r="T10" s="8"/>
      <c r="U10" s="11"/>
    </row>
    <row r="11" spans="1:21" x14ac:dyDescent="0.3">
      <c r="U11" s="8"/>
    </row>
    <row r="13" spans="1:21" x14ac:dyDescent="0.3">
      <c r="A13" s="2" t="s">
        <v>96</v>
      </c>
      <c r="B13" s="2" t="s">
        <v>16</v>
      </c>
      <c r="C13" s="2" t="s">
        <v>0</v>
      </c>
      <c r="D13" s="2" t="s">
        <v>1</v>
      </c>
      <c r="E13" s="2" t="s">
        <v>2</v>
      </c>
      <c r="F13" s="2" t="s">
        <v>3</v>
      </c>
      <c r="G13" s="2" t="s">
        <v>4</v>
      </c>
      <c r="H13" s="2" t="s">
        <v>5</v>
      </c>
      <c r="I13" s="2" t="s">
        <v>6</v>
      </c>
      <c r="J13" s="2" t="s">
        <v>7</v>
      </c>
      <c r="K13" s="2" t="s">
        <v>8</v>
      </c>
      <c r="L13" s="2" t="s">
        <v>9</v>
      </c>
      <c r="M13" s="2" t="s">
        <v>10</v>
      </c>
      <c r="N13" s="2" t="s">
        <v>11</v>
      </c>
      <c r="O13" s="2" t="s">
        <v>12</v>
      </c>
      <c r="P13" s="15" t="s">
        <v>13</v>
      </c>
      <c r="Q13" s="2" t="s">
        <v>14</v>
      </c>
      <c r="R13" s="2" t="s">
        <v>15</v>
      </c>
      <c r="S13" s="2" t="s">
        <v>17</v>
      </c>
    </row>
    <row r="14" spans="1:21" x14ac:dyDescent="0.3">
      <c r="A14" s="2" t="s">
        <v>23</v>
      </c>
      <c r="B14" s="3">
        <v>37449</v>
      </c>
      <c r="C14" s="3">
        <v>20833</v>
      </c>
      <c r="D14" s="3">
        <v>0</v>
      </c>
      <c r="E14" s="3">
        <v>105950</v>
      </c>
      <c r="F14" s="3">
        <v>18865</v>
      </c>
      <c r="G14" s="3">
        <v>0</v>
      </c>
      <c r="H14" s="3">
        <v>0</v>
      </c>
      <c r="I14" s="3">
        <v>0</v>
      </c>
      <c r="J14" s="3">
        <v>1812</v>
      </c>
      <c r="K14" s="3">
        <v>2034</v>
      </c>
      <c r="L14" s="3">
        <v>0</v>
      </c>
      <c r="M14" s="3">
        <v>0</v>
      </c>
      <c r="N14" s="3">
        <v>7246</v>
      </c>
      <c r="O14" s="3">
        <v>255516</v>
      </c>
      <c r="P14" s="16">
        <v>26086.400000000001</v>
      </c>
      <c r="Q14" s="3">
        <v>24917</v>
      </c>
      <c r="R14" s="3">
        <v>0</v>
      </c>
      <c r="S14" s="3">
        <f>SUM(B14:Q14)</f>
        <v>500708.4</v>
      </c>
    </row>
    <row r="15" spans="1:21" x14ac:dyDescent="0.3">
      <c r="A15" s="2" t="s">
        <v>24</v>
      </c>
      <c r="B15" s="3">
        <v>32608</v>
      </c>
      <c r="C15" s="3">
        <v>9058</v>
      </c>
      <c r="D15" s="3">
        <v>0</v>
      </c>
      <c r="E15" s="3">
        <v>13998</v>
      </c>
      <c r="F15" s="3">
        <v>37136</v>
      </c>
      <c r="G15" s="3">
        <v>0</v>
      </c>
      <c r="H15" s="3">
        <v>0</v>
      </c>
      <c r="I15" s="3">
        <v>0</v>
      </c>
      <c r="J15" s="3">
        <v>1812</v>
      </c>
      <c r="K15" s="3">
        <v>0</v>
      </c>
      <c r="L15" s="3">
        <v>0</v>
      </c>
      <c r="M15" s="3">
        <v>0</v>
      </c>
      <c r="N15" s="3">
        <v>0</v>
      </c>
      <c r="O15" s="3">
        <v>68673</v>
      </c>
      <c r="P15" s="16">
        <v>16666.400000000001</v>
      </c>
      <c r="Q15" s="3">
        <v>25526</v>
      </c>
      <c r="R15" s="3">
        <v>0</v>
      </c>
      <c r="S15" s="3">
        <f>SUM(B15:Q15)</f>
        <v>205477.4</v>
      </c>
    </row>
    <row r="16" spans="1:21" x14ac:dyDescent="0.3">
      <c r="A16" s="2" t="s">
        <v>25</v>
      </c>
      <c r="B16" s="3">
        <v>2717</v>
      </c>
      <c r="C16" s="3">
        <v>906</v>
      </c>
      <c r="D16" s="3">
        <v>0</v>
      </c>
      <c r="E16" s="3">
        <v>1894</v>
      </c>
      <c r="F16" s="3">
        <v>15398</v>
      </c>
      <c r="G16" s="3">
        <v>0</v>
      </c>
      <c r="H16" s="3">
        <v>0</v>
      </c>
      <c r="I16" s="3">
        <v>0</v>
      </c>
      <c r="J16" s="3">
        <v>906</v>
      </c>
      <c r="K16" s="3">
        <v>0</v>
      </c>
      <c r="L16" s="3">
        <v>0</v>
      </c>
      <c r="M16" s="3">
        <v>0</v>
      </c>
      <c r="N16" s="3">
        <v>0</v>
      </c>
      <c r="O16" s="3">
        <v>22315</v>
      </c>
      <c r="P16" s="16">
        <v>2503.2000000000003</v>
      </c>
      <c r="Q16" s="3">
        <v>35382</v>
      </c>
      <c r="R16" s="3">
        <v>0</v>
      </c>
      <c r="S16" s="3">
        <f>SUM(B16:Q16)</f>
        <v>82021.2</v>
      </c>
    </row>
    <row r="17" spans="1:20" x14ac:dyDescent="0.3">
      <c r="A17" s="2" t="s">
        <v>22</v>
      </c>
      <c r="B17" s="3">
        <f>SUM(B14:B16)</f>
        <v>72774</v>
      </c>
      <c r="C17" s="3">
        <f>SUM(C14:C16)</f>
        <v>30797</v>
      </c>
      <c r="D17" s="3">
        <v>0</v>
      </c>
      <c r="E17" s="3">
        <f>SUM(E14:E16)</f>
        <v>121842</v>
      </c>
      <c r="F17" s="3">
        <f>SUM(F14:F16)</f>
        <v>71399</v>
      </c>
      <c r="G17" s="3">
        <v>0</v>
      </c>
      <c r="H17" s="3">
        <v>0</v>
      </c>
      <c r="I17" s="3">
        <v>0</v>
      </c>
      <c r="J17" s="3">
        <f>SUM(J14:J16)</f>
        <v>4530</v>
      </c>
      <c r="K17" s="3">
        <f>SUM(K14:K16)</f>
        <v>2034</v>
      </c>
      <c r="L17" s="3">
        <v>0</v>
      </c>
      <c r="M17" s="3">
        <v>0</v>
      </c>
      <c r="N17" s="3">
        <f>SUM(N14:N16)</f>
        <v>7246</v>
      </c>
      <c r="O17" s="3">
        <f>SUM(O14:O16)</f>
        <v>346504</v>
      </c>
      <c r="P17" s="16">
        <f>SUM(P14:P16)</f>
        <v>45256</v>
      </c>
      <c r="Q17" s="3">
        <f>SUM(Q14:Q16)</f>
        <v>85825</v>
      </c>
      <c r="R17" s="3">
        <v>0</v>
      </c>
      <c r="S17" s="3">
        <f>SUM(B17:Q17)</f>
        <v>788207</v>
      </c>
      <c r="T17" s="9"/>
    </row>
    <row r="18" spans="1:20" x14ac:dyDescent="0.3">
      <c r="A18" s="2" t="s">
        <v>26</v>
      </c>
      <c r="B18" s="4">
        <f t="shared" ref="B18:Q18" si="0">B17/B10</f>
        <v>0.22140012595109812</v>
      </c>
      <c r="C18" s="4">
        <f t="shared" si="0"/>
        <v>0.12914196096849132</v>
      </c>
      <c r="D18" s="4">
        <v>0</v>
      </c>
      <c r="E18" s="4">
        <f t="shared" si="0"/>
        <v>0.23889885591600246</v>
      </c>
      <c r="F18" s="4">
        <f t="shared" si="0"/>
        <v>0.35047442335350798</v>
      </c>
      <c r="G18" s="4">
        <v>0</v>
      </c>
      <c r="H18" s="4">
        <v>0</v>
      </c>
      <c r="I18" s="4">
        <v>0</v>
      </c>
      <c r="J18" s="4">
        <f t="shared" si="0"/>
        <v>7.4756176048319217E-2</v>
      </c>
      <c r="K18" s="4">
        <f t="shared" si="0"/>
        <v>4.5303695124395839E-2</v>
      </c>
      <c r="L18" s="4">
        <v>0</v>
      </c>
      <c r="M18" s="4">
        <f t="shared" si="0"/>
        <v>0</v>
      </c>
      <c r="N18" s="4">
        <f t="shared" si="0"/>
        <v>2.5485368598761958E-2</v>
      </c>
      <c r="O18" s="4">
        <f t="shared" si="0"/>
        <v>5.7927102967789391E-2</v>
      </c>
      <c r="P18" s="17">
        <f t="shared" si="0"/>
        <v>0.83382772915707049</v>
      </c>
      <c r="Q18" s="4">
        <f t="shared" si="0"/>
        <v>0.55827310987231105</v>
      </c>
      <c r="R18" s="4">
        <v>0</v>
      </c>
      <c r="S18" s="4">
        <f>S17/S10</f>
        <v>9.8581474951872861E-2</v>
      </c>
    </row>
    <row r="19" spans="1:20" x14ac:dyDescent="0.3">
      <c r="T19" s="8"/>
    </row>
    <row r="21" spans="1:20" x14ac:dyDescent="0.3">
      <c r="A21" s="2" t="s">
        <v>97</v>
      </c>
      <c r="B21" s="2" t="s">
        <v>16</v>
      </c>
      <c r="C21" s="2" t="s">
        <v>0</v>
      </c>
      <c r="D21" s="2" t="s">
        <v>1</v>
      </c>
      <c r="E21" s="2" t="s">
        <v>2</v>
      </c>
      <c r="F21" s="2" t="s">
        <v>3</v>
      </c>
      <c r="G21" s="2" t="s">
        <v>4</v>
      </c>
      <c r="H21" s="2" t="s">
        <v>5</v>
      </c>
      <c r="I21" s="2" t="s">
        <v>6</v>
      </c>
      <c r="J21" s="2" t="s">
        <v>7</v>
      </c>
      <c r="K21" s="2" t="s">
        <v>8</v>
      </c>
      <c r="L21" s="2" t="s">
        <v>9</v>
      </c>
      <c r="M21" s="2" t="s">
        <v>10</v>
      </c>
      <c r="N21" s="2" t="s">
        <v>11</v>
      </c>
      <c r="O21" s="2" t="s">
        <v>12</v>
      </c>
      <c r="P21" s="15" t="s">
        <v>13</v>
      </c>
      <c r="Q21" s="2" t="s">
        <v>14</v>
      </c>
      <c r="R21" s="2" t="s">
        <v>15</v>
      </c>
      <c r="S21" s="2" t="s">
        <v>17</v>
      </c>
    </row>
    <row r="22" spans="1:20" x14ac:dyDescent="0.3">
      <c r="A22" s="2" t="s">
        <v>27</v>
      </c>
      <c r="B22" s="3">
        <v>11805</v>
      </c>
      <c r="C22" s="3">
        <v>3755</v>
      </c>
      <c r="D22" s="3">
        <v>0</v>
      </c>
      <c r="E22" s="3">
        <v>1812</v>
      </c>
      <c r="F22" s="3">
        <v>5303</v>
      </c>
      <c r="G22" s="3">
        <v>0</v>
      </c>
      <c r="H22" s="3">
        <v>0</v>
      </c>
      <c r="I22" s="3">
        <v>0</v>
      </c>
      <c r="J22" s="3">
        <v>543</v>
      </c>
      <c r="K22" s="3">
        <v>173</v>
      </c>
      <c r="L22" s="3">
        <v>0</v>
      </c>
      <c r="M22" s="3">
        <v>0</v>
      </c>
      <c r="N22" s="3">
        <v>0</v>
      </c>
      <c r="O22" s="3">
        <v>2662</v>
      </c>
      <c r="P22" s="16">
        <v>4456</v>
      </c>
      <c r="Q22" s="3">
        <v>0</v>
      </c>
      <c r="R22" s="3">
        <v>0</v>
      </c>
      <c r="S22" s="3">
        <f t="shared" ref="S22:S41" si="1">SUM(B22:R22)</f>
        <v>30509</v>
      </c>
    </row>
    <row r="23" spans="1:20" x14ac:dyDescent="0.3">
      <c r="A23" s="2" t="s">
        <v>28</v>
      </c>
      <c r="B23" s="3">
        <v>3557</v>
      </c>
      <c r="C23" s="3">
        <v>0</v>
      </c>
      <c r="D23" s="3">
        <v>0</v>
      </c>
      <c r="E23" s="3">
        <v>0</v>
      </c>
      <c r="F23" s="3">
        <v>1976</v>
      </c>
      <c r="G23" s="3">
        <v>0</v>
      </c>
      <c r="H23" s="3">
        <v>0</v>
      </c>
      <c r="I23" s="3">
        <v>0</v>
      </c>
      <c r="J23" s="3">
        <v>206</v>
      </c>
      <c r="K23" s="3">
        <v>0</v>
      </c>
      <c r="L23" s="3">
        <v>0</v>
      </c>
      <c r="M23" s="3">
        <v>0</v>
      </c>
      <c r="N23" s="3">
        <v>0</v>
      </c>
      <c r="O23" s="3">
        <v>29149</v>
      </c>
      <c r="P23" s="16">
        <v>2022</v>
      </c>
      <c r="Q23" s="3">
        <v>0</v>
      </c>
      <c r="R23" s="3">
        <v>0</v>
      </c>
      <c r="S23" s="3">
        <f t="shared" si="1"/>
        <v>36910</v>
      </c>
    </row>
    <row r="24" spans="1:20" x14ac:dyDescent="0.3">
      <c r="A24" s="2" t="s">
        <v>29</v>
      </c>
      <c r="B24" s="3">
        <v>0</v>
      </c>
      <c r="C24" s="3">
        <v>189</v>
      </c>
      <c r="D24" s="3">
        <v>0</v>
      </c>
      <c r="E24" s="3">
        <v>0</v>
      </c>
      <c r="F24" s="3">
        <v>25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338</v>
      </c>
      <c r="P24" s="16">
        <v>1707</v>
      </c>
      <c r="Q24" s="3">
        <v>6332</v>
      </c>
      <c r="R24" s="3">
        <v>0</v>
      </c>
      <c r="S24" s="3">
        <f t="shared" si="1"/>
        <v>8591</v>
      </c>
    </row>
    <row r="25" spans="1:20" x14ac:dyDescent="0.3">
      <c r="A25" s="2" t="s">
        <v>30</v>
      </c>
      <c r="B25" s="3">
        <v>32311</v>
      </c>
      <c r="C25" s="3">
        <v>1581</v>
      </c>
      <c r="D25" s="3">
        <v>0</v>
      </c>
      <c r="E25" s="3">
        <v>906</v>
      </c>
      <c r="F25" s="3">
        <v>1910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62752</v>
      </c>
      <c r="P25" s="16">
        <v>5736</v>
      </c>
      <c r="Q25" s="3">
        <v>0</v>
      </c>
      <c r="R25" s="3">
        <v>0</v>
      </c>
      <c r="S25" s="3">
        <f t="shared" si="1"/>
        <v>105196</v>
      </c>
    </row>
    <row r="26" spans="1:20" x14ac:dyDescent="0.3">
      <c r="A26" s="2" t="s">
        <v>31</v>
      </c>
      <c r="B26" s="3">
        <v>1232</v>
      </c>
      <c r="C26" s="3">
        <v>0</v>
      </c>
      <c r="D26" s="3">
        <v>0</v>
      </c>
      <c r="E26" s="3">
        <v>354</v>
      </c>
      <c r="F26" s="3">
        <v>963</v>
      </c>
      <c r="G26" s="3">
        <v>0</v>
      </c>
      <c r="H26" s="3">
        <v>0</v>
      </c>
      <c r="I26" s="3">
        <v>0</v>
      </c>
      <c r="J26" s="3">
        <v>354</v>
      </c>
      <c r="K26" s="3">
        <v>0</v>
      </c>
      <c r="L26" s="3">
        <v>0</v>
      </c>
      <c r="M26" s="3">
        <v>0</v>
      </c>
      <c r="N26" s="3">
        <v>0</v>
      </c>
      <c r="O26" s="3">
        <v>18708</v>
      </c>
      <c r="P26" s="16">
        <v>1186</v>
      </c>
      <c r="Q26" s="3">
        <v>0</v>
      </c>
      <c r="R26" s="3">
        <v>0</v>
      </c>
      <c r="S26" s="3">
        <f t="shared" si="1"/>
        <v>22797</v>
      </c>
    </row>
    <row r="27" spans="1:20" x14ac:dyDescent="0.3">
      <c r="A27" s="2" t="s">
        <v>32</v>
      </c>
      <c r="B27" s="3">
        <v>2651</v>
      </c>
      <c r="C27" s="3">
        <v>2388</v>
      </c>
      <c r="D27" s="3">
        <v>0</v>
      </c>
      <c r="E27" s="3">
        <v>24110</v>
      </c>
      <c r="F27" s="3">
        <v>1943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47635</v>
      </c>
      <c r="P27" s="16">
        <f>4529</f>
        <v>4529</v>
      </c>
      <c r="Q27" s="3">
        <v>0</v>
      </c>
      <c r="R27" s="3">
        <v>0</v>
      </c>
      <c r="S27" s="3">
        <f t="shared" si="1"/>
        <v>83256</v>
      </c>
    </row>
    <row r="28" spans="1:20" x14ac:dyDescent="0.3">
      <c r="A28" s="2" t="s">
        <v>33</v>
      </c>
      <c r="B28" s="3">
        <v>2198</v>
      </c>
      <c r="C28" s="3">
        <v>1902</v>
      </c>
      <c r="D28" s="3">
        <v>0</v>
      </c>
      <c r="E28" s="3">
        <v>43855</v>
      </c>
      <c r="F28" s="3">
        <v>181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321</v>
      </c>
      <c r="O28" s="3">
        <v>9609</v>
      </c>
      <c r="P28" s="16">
        <v>0</v>
      </c>
      <c r="Q28" s="3">
        <v>14426</v>
      </c>
      <c r="R28" s="3">
        <v>0</v>
      </c>
      <c r="S28" s="3">
        <f t="shared" si="1"/>
        <v>72492</v>
      </c>
    </row>
    <row r="29" spans="1:20" x14ac:dyDescent="0.3">
      <c r="A29" s="2" t="s">
        <v>34</v>
      </c>
      <c r="B29" s="3">
        <v>5365</v>
      </c>
      <c r="C29" s="3">
        <v>1366</v>
      </c>
      <c r="D29" s="3">
        <v>0</v>
      </c>
      <c r="E29" s="3">
        <v>48582</v>
      </c>
      <c r="F29" s="3">
        <v>50640</v>
      </c>
      <c r="G29" s="3">
        <v>0</v>
      </c>
      <c r="H29" s="3">
        <v>0</v>
      </c>
      <c r="I29" s="3">
        <v>0</v>
      </c>
      <c r="J29" s="3">
        <v>199</v>
      </c>
      <c r="K29" s="3">
        <v>1795</v>
      </c>
      <c r="L29" s="3">
        <v>0</v>
      </c>
      <c r="M29" s="3">
        <v>0</v>
      </c>
      <c r="N29" s="3">
        <v>4808</v>
      </c>
      <c r="O29" s="3">
        <v>85822</v>
      </c>
      <c r="P29" s="16">
        <v>4150</v>
      </c>
      <c r="Q29" s="3">
        <v>6736</v>
      </c>
      <c r="R29" s="3">
        <v>0</v>
      </c>
      <c r="S29" s="3">
        <f t="shared" si="1"/>
        <v>209463</v>
      </c>
    </row>
    <row r="30" spans="1:20" x14ac:dyDescent="0.3">
      <c r="A30" s="2" t="s">
        <v>35</v>
      </c>
      <c r="B30" s="3">
        <v>0</v>
      </c>
      <c r="C30" s="3">
        <v>2256</v>
      </c>
      <c r="D30" s="3">
        <v>0</v>
      </c>
      <c r="E30" s="3">
        <v>181</v>
      </c>
      <c r="F30" s="3">
        <v>1680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16">
        <v>0</v>
      </c>
      <c r="Q30" s="3">
        <v>0</v>
      </c>
      <c r="R30" s="3">
        <v>0</v>
      </c>
      <c r="S30" s="3">
        <f t="shared" si="1"/>
        <v>4117</v>
      </c>
    </row>
    <row r="31" spans="1:20" x14ac:dyDescent="0.3">
      <c r="A31" s="2" t="s">
        <v>36</v>
      </c>
      <c r="B31" s="3">
        <v>9269</v>
      </c>
      <c r="C31" s="3">
        <v>16451</v>
      </c>
      <c r="D31" s="3">
        <v>0</v>
      </c>
      <c r="E31" s="3">
        <v>1219</v>
      </c>
      <c r="F31" s="3">
        <v>0</v>
      </c>
      <c r="G31" s="3">
        <v>0</v>
      </c>
      <c r="H31" s="3">
        <v>0</v>
      </c>
      <c r="I31" s="3">
        <v>0</v>
      </c>
      <c r="J31" s="3">
        <v>3228</v>
      </c>
      <c r="K31" s="3">
        <v>66</v>
      </c>
      <c r="L31" s="3">
        <v>0</v>
      </c>
      <c r="M31" s="3">
        <v>0</v>
      </c>
      <c r="N31" s="3">
        <v>2117</v>
      </c>
      <c r="O31" s="3">
        <v>40809</v>
      </c>
      <c r="P31" s="16">
        <v>10267</v>
      </c>
      <c r="Q31" s="3">
        <v>5541</v>
      </c>
      <c r="R31" s="3">
        <v>0</v>
      </c>
      <c r="S31" s="3">
        <f t="shared" si="1"/>
        <v>88967</v>
      </c>
    </row>
    <row r="32" spans="1:20" x14ac:dyDescent="0.3">
      <c r="A32" s="2" t="s">
        <v>37</v>
      </c>
      <c r="B32" s="3">
        <v>32</v>
      </c>
      <c r="C32" s="3">
        <v>0</v>
      </c>
      <c r="D32" s="3">
        <v>0</v>
      </c>
      <c r="E32" s="3">
        <v>790</v>
      </c>
      <c r="F32" s="3">
        <v>502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2231</v>
      </c>
      <c r="P32" s="16">
        <v>16</v>
      </c>
      <c r="Q32" s="3">
        <v>51250</v>
      </c>
      <c r="R32" s="3">
        <v>0</v>
      </c>
      <c r="S32" s="3">
        <f t="shared" si="1"/>
        <v>54821</v>
      </c>
    </row>
    <row r="33" spans="1:19" x14ac:dyDescent="0.3">
      <c r="A33" s="2" t="s">
        <v>38</v>
      </c>
      <c r="B33" s="3">
        <v>0</v>
      </c>
      <c r="C33" s="3">
        <v>909</v>
      </c>
      <c r="D33" s="3">
        <v>0</v>
      </c>
      <c r="E33" s="3">
        <v>33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9288</v>
      </c>
      <c r="P33" s="16">
        <v>0</v>
      </c>
      <c r="Q33" s="3">
        <v>0</v>
      </c>
      <c r="R33" s="3">
        <v>0</v>
      </c>
      <c r="S33" s="3">
        <f t="shared" si="1"/>
        <v>10230</v>
      </c>
    </row>
    <row r="34" spans="1:19" x14ac:dyDescent="0.3">
      <c r="A34" s="2" t="s">
        <v>39</v>
      </c>
      <c r="B34" s="3">
        <v>4354</v>
      </c>
      <c r="C34" s="3">
        <v>0</v>
      </c>
      <c r="D34" s="3">
        <v>0</v>
      </c>
      <c r="E34" s="3">
        <v>0</v>
      </c>
      <c r="F34" s="3">
        <v>239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16">
        <v>10125</v>
      </c>
      <c r="Q34" s="3">
        <v>1540</v>
      </c>
      <c r="R34" s="3">
        <v>0</v>
      </c>
      <c r="S34" s="3">
        <f t="shared" si="1"/>
        <v>16258</v>
      </c>
    </row>
    <row r="35" spans="1:19" x14ac:dyDescent="0.3">
      <c r="A35" s="2" t="s">
        <v>40</v>
      </c>
      <c r="B35" s="3">
        <v>0</v>
      </c>
      <c r="C35" s="3">
        <v>0</v>
      </c>
      <c r="D35" s="3">
        <v>0</v>
      </c>
      <c r="E35" s="3">
        <v>0</v>
      </c>
      <c r="F35" s="3">
        <v>1499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4694</v>
      </c>
      <c r="P35" s="16">
        <v>0</v>
      </c>
      <c r="Q35" s="3">
        <v>0</v>
      </c>
      <c r="R35" s="3">
        <v>0</v>
      </c>
      <c r="S35" s="3">
        <f t="shared" si="1"/>
        <v>6193</v>
      </c>
    </row>
    <row r="36" spans="1:19" x14ac:dyDescent="0.3">
      <c r="A36" s="2" t="s">
        <v>41</v>
      </c>
      <c r="B36" s="3">
        <v>0</v>
      </c>
      <c r="C36" s="3">
        <v>0</v>
      </c>
      <c r="D36" s="3">
        <v>0</v>
      </c>
      <c r="E36" s="3">
        <v>0</v>
      </c>
      <c r="F36" s="3">
        <v>15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2329</v>
      </c>
      <c r="P36" s="16">
        <v>0</v>
      </c>
      <c r="Q36" s="3">
        <v>0</v>
      </c>
      <c r="R36" s="3">
        <v>0</v>
      </c>
      <c r="S36" s="3">
        <f t="shared" si="1"/>
        <v>2344</v>
      </c>
    </row>
    <row r="37" spans="1:19" x14ac:dyDescent="0.3">
      <c r="A37" s="2" t="s">
        <v>42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16">
        <v>0</v>
      </c>
      <c r="Q37" s="3">
        <v>0</v>
      </c>
      <c r="R37" s="3">
        <v>0</v>
      </c>
      <c r="S37" s="3">
        <f t="shared" si="1"/>
        <v>0</v>
      </c>
    </row>
    <row r="38" spans="1:19" x14ac:dyDescent="0.3">
      <c r="A38" s="2" t="s">
        <v>43</v>
      </c>
      <c r="B38" s="3">
        <v>0</v>
      </c>
      <c r="C38" s="3">
        <v>0</v>
      </c>
      <c r="D38" s="3">
        <v>0</v>
      </c>
      <c r="E38" s="3">
        <v>0</v>
      </c>
      <c r="F38" s="3">
        <v>3780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651</v>
      </c>
      <c r="P38" s="16">
        <v>593</v>
      </c>
      <c r="Q38" s="3">
        <v>0</v>
      </c>
      <c r="R38" s="3">
        <v>0</v>
      </c>
      <c r="S38" s="3">
        <f t="shared" si="1"/>
        <v>5024</v>
      </c>
    </row>
    <row r="39" spans="1:19" x14ac:dyDescent="0.3">
      <c r="A39" s="2" t="s">
        <v>44</v>
      </c>
      <c r="B39" s="3">
        <v>0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11054</v>
      </c>
      <c r="P39" s="16">
        <v>0</v>
      </c>
      <c r="Q39" s="3">
        <v>0</v>
      </c>
      <c r="R39" s="3">
        <v>0</v>
      </c>
      <c r="S39" s="3">
        <f t="shared" si="1"/>
        <v>11054</v>
      </c>
    </row>
    <row r="40" spans="1:19" x14ac:dyDescent="0.3">
      <c r="A40" s="2" t="s">
        <v>45</v>
      </c>
      <c r="B40" s="3">
        <v>0</v>
      </c>
      <c r="C40" s="3">
        <v>0</v>
      </c>
      <c r="D40" s="3">
        <v>0</v>
      </c>
      <c r="E40" s="3">
        <v>0</v>
      </c>
      <c r="F40" s="3">
        <v>743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15809</v>
      </c>
      <c r="P40" s="16">
        <v>469</v>
      </c>
      <c r="Q40" s="3">
        <v>0</v>
      </c>
      <c r="R40" s="3">
        <v>0</v>
      </c>
      <c r="S40" s="3">
        <f t="shared" si="1"/>
        <v>17021</v>
      </c>
    </row>
    <row r="41" spans="1:19" x14ac:dyDescent="0.3">
      <c r="A41" s="2" t="s">
        <v>46</v>
      </c>
      <c r="B41" s="3">
        <v>0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2964</v>
      </c>
      <c r="P41" s="16">
        <v>0</v>
      </c>
      <c r="Q41" s="3">
        <v>0</v>
      </c>
      <c r="R41" s="3">
        <v>0</v>
      </c>
      <c r="S41" s="3">
        <f t="shared" si="1"/>
        <v>2964</v>
      </c>
    </row>
    <row r="42" spans="1:19" x14ac:dyDescent="0.3">
      <c r="A42" s="2" t="s">
        <v>22</v>
      </c>
      <c r="B42" s="3">
        <f>SUM(B22:B41)</f>
        <v>72774</v>
      </c>
      <c r="C42" s="3">
        <f>SUM(C22:C41)</f>
        <v>30797</v>
      </c>
      <c r="D42" s="3">
        <v>0</v>
      </c>
      <c r="E42" s="3">
        <f>SUM(E22:E41)</f>
        <v>121842</v>
      </c>
      <c r="F42" s="3">
        <f>SUM(F22:F41)</f>
        <v>71399</v>
      </c>
      <c r="G42" s="3">
        <v>0</v>
      </c>
      <c r="H42" s="3">
        <v>0</v>
      </c>
      <c r="I42" s="3">
        <v>0</v>
      </c>
      <c r="J42" s="3">
        <f>SUM(J22:J41)</f>
        <v>4530</v>
      </c>
      <c r="K42" s="3">
        <f>SUM(K22:K41)</f>
        <v>2034</v>
      </c>
      <c r="L42" s="3">
        <v>0</v>
      </c>
      <c r="M42" s="3">
        <v>0</v>
      </c>
      <c r="N42" s="3">
        <f>SUM(N22:N41)</f>
        <v>7246</v>
      </c>
      <c r="O42" s="3">
        <f>SUM(O22:O41)</f>
        <v>346504</v>
      </c>
      <c r="P42" s="16">
        <f>SUM(P22:P41)</f>
        <v>45256</v>
      </c>
      <c r="Q42" s="3">
        <f>SUM(Q22:Q41)</f>
        <v>85825</v>
      </c>
      <c r="R42" s="3">
        <v>0</v>
      </c>
      <c r="S42" s="3">
        <f>SUM(B42:Q42)</f>
        <v>788207</v>
      </c>
    </row>
    <row r="43" spans="1:19" x14ac:dyDescent="0.3">
      <c r="B43" s="8">
        <f>B17-B42</f>
        <v>0</v>
      </c>
      <c r="C43" s="8">
        <f t="shared" ref="C43:S43" si="2">C17-C42</f>
        <v>0</v>
      </c>
      <c r="D43" s="8">
        <f t="shared" si="2"/>
        <v>0</v>
      </c>
      <c r="E43" s="8">
        <f t="shared" si="2"/>
        <v>0</v>
      </c>
      <c r="F43" s="8">
        <f t="shared" si="2"/>
        <v>0</v>
      </c>
      <c r="G43" s="8">
        <f t="shared" si="2"/>
        <v>0</v>
      </c>
      <c r="H43" s="8">
        <f t="shared" si="2"/>
        <v>0</v>
      </c>
      <c r="I43" s="8">
        <f t="shared" si="2"/>
        <v>0</v>
      </c>
      <c r="J43" s="8">
        <f t="shared" si="2"/>
        <v>0</v>
      </c>
      <c r="K43" s="8">
        <f t="shared" si="2"/>
        <v>0</v>
      </c>
      <c r="L43" s="8">
        <f t="shared" si="2"/>
        <v>0</v>
      </c>
      <c r="M43" s="8">
        <f t="shared" si="2"/>
        <v>0</v>
      </c>
      <c r="N43" s="8">
        <f t="shared" si="2"/>
        <v>0</v>
      </c>
      <c r="O43" s="8">
        <f t="shared" si="2"/>
        <v>0</v>
      </c>
      <c r="P43" s="18">
        <f t="shared" si="2"/>
        <v>0</v>
      </c>
      <c r="Q43" s="8">
        <f t="shared" si="2"/>
        <v>0</v>
      </c>
      <c r="R43" s="8">
        <f t="shared" si="2"/>
        <v>0</v>
      </c>
      <c r="S43" s="8">
        <f t="shared" si="2"/>
        <v>0</v>
      </c>
    </row>
    <row r="45" spans="1:19" x14ac:dyDescent="0.3">
      <c r="A45" s="2" t="s">
        <v>98</v>
      </c>
      <c r="B45" s="2" t="s">
        <v>16</v>
      </c>
      <c r="C45" s="2" t="s">
        <v>0</v>
      </c>
      <c r="D45" s="2" t="s">
        <v>1</v>
      </c>
      <c r="E45" s="2" t="s">
        <v>2</v>
      </c>
      <c r="F45" s="2" t="s">
        <v>3</v>
      </c>
      <c r="G45" s="2" t="s">
        <v>4</v>
      </c>
      <c r="H45" s="2" t="s">
        <v>5</v>
      </c>
      <c r="I45" s="2" t="s">
        <v>6</v>
      </c>
      <c r="J45" s="2" t="s">
        <v>7</v>
      </c>
      <c r="K45" s="2" t="s">
        <v>8</v>
      </c>
      <c r="L45" s="2" t="s">
        <v>9</v>
      </c>
      <c r="M45" s="2" t="s">
        <v>10</v>
      </c>
      <c r="N45" s="2" t="s">
        <v>11</v>
      </c>
      <c r="O45" s="2" t="s">
        <v>12</v>
      </c>
      <c r="P45" s="15" t="s">
        <v>13</v>
      </c>
      <c r="Q45" s="2" t="s">
        <v>14</v>
      </c>
      <c r="R45" s="2" t="s">
        <v>15</v>
      </c>
      <c r="S45" s="2" t="s">
        <v>17</v>
      </c>
    </row>
    <row r="46" spans="1:19" x14ac:dyDescent="0.3">
      <c r="A46" s="2" t="s">
        <v>47</v>
      </c>
      <c r="B46" s="3">
        <v>0</v>
      </c>
      <c r="C46" s="3">
        <v>0</v>
      </c>
      <c r="D46" s="3">
        <v>0</v>
      </c>
      <c r="E46" s="3">
        <v>2090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16">
        <v>0</v>
      </c>
      <c r="Q46" s="2">
        <v>0</v>
      </c>
      <c r="R46" s="2">
        <v>0</v>
      </c>
      <c r="S46" s="3">
        <f t="shared" ref="S46:S65" si="3">SUM(B46:R46)</f>
        <v>2090</v>
      </c>
    </row>
    <row r="47" spans="1:19" x14ac:dyDescent="0.3">
      <c r="A47" s="2" t="s">
        <v>48</v>
      </c>
      <c r="B47" s="3">
        <v>0</v>
      </c>
      <c r="C47" s="3">
        <v>7301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16">
        <v>0</v>
      </c>
      <c r="Q47" s="2">
        <v>0</v>
      </c>
      <c r="R47" s="2">
        <v>0</v>
      </c>
      <c r="S47" s="3">
        <f t="shared" si="3"/>
        <v>7301</v>
      </c>
    </row>
    <row r="48" spans="1:19" x14ac:dyDescent="0.3">
      <c r="A48" s="2" t="s">
        <v>49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93458</v>
      </c>
      <c r="P48" s="16">
        <v>0</v>
      </c>
      <c r="Q48" s="2">
        <v>0</v>
      </c>
      <c r="R48" s="2">
        <v>0</v>
      </c>
      <c r="S48" s="3">
        <f t="shared" si="3"/>
        <v>93458</v>
      </c>
    </row>
    <row r="49" spans="1:21" x14ac:dyDescent="0.3">
      <c r="A49" s="2" t="s">
        <v>50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16">
        <v>1754</v>
      </c>
      <c r="Q49" s="2">
        <v>0</v>
      </c>
      <c r="R49" s="2">
        <v>0</v>
      </c>
      <c r="S49" s="3">
        <f t="shared" si="3"/>
        <v>1754</v>
      </c>
    </row>
    <row r="50" spans="1:21" x14ac:dyDescent="0.3">
      <c r="A50" s="2" t="s">
        <v>51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16">
        <v>0</v>
      </c>
      <c r="Q50" s="2">
        <v>134</v>
      </c>
      <c r="R50" s="2">
        <v>0</v>
      </c>
      <c r="S50" s="3">
        <f t="shared" si="3"/>
        <v>134</v>
      </c>
    </row>
    <row r="51" spans="1:21" x14ac:dyDescent="0.3">
      <c r="A51" s="2" t="s">
        <v>52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8684</v>
      </c>
      <c r="P51" s="16">
        <v>0</v>
      </c>
      <c r="Q51" s="2">
        <v>20752</v>
      </c>
      <c r="R51" s="2">
        <v>0</v>
      </c>
      <c r="S51" s="3">
        <f t="shared" si="3"/>
        <v>29436</v>
      </c>
    </row>
    <row r="52" spans="1:21" x14ac:dyDescent="0.3">
      <c r="A52" s="2" t="s">
        <v>53</v>
      </c>
      <c r="B52" s="3">
        <v>0</v>
      </c>
      <c r="C52" s="3">
        <v>0</v>
      </c>
      <c r="D52" s="3">
        <v>0</v>
      </c>
      <c r="E52" s="3">
        <v>14964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16">
        <v>0</v>
      </c>
      <c r="Q52" s="2">
        <v>0</v>
      </c>
      <c r="R52" s="2">
        <v>0</v>
      </c>
      <c r="S52" s="3">
        <f t="shared" si="3"/>
        <v>14964</v>
      </c>
    </row>
    <row r="53" spans="1:21" x14ac:dyDescent="0.3">
      <c r="A53" s="2" t="s">
        <v>54</v>
      </c>
      <c r="B53" s="3">
        <v>0</v>
      </c>
      <c r="C53" s="3">
        <v>0</v>
      </c>
      <c r="D53" s="3">
        <v>0</v>
      </c>
      <c r="E53" s="3">
        <v>5414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16">
        <v>0</v>
      </c>
      <c r="Q53" s="2">
        <v>0</v>
      </c>
      <c r="R53" s="2">
        <v>0</v>
      </c>
      <c r="S53" s="3">
        <f t="shared" si="3"/>
        <v>5414</v>
      </c>
    </row>
    <row r="54" spans="1:21" x14ac:dyDescent="0.3">
      <c r="A54" s="2" t="s">
        <v>55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16">
        <v>0</v>
      </c>
      <c r="Q54" s="2">
        <v>878</v>
      </c>
      <c r="R54" s="2">
        <v>0</v>
      </c>
      <c r="S54" s="3">
        <f t="shared" si="3"/>
        <v>878</v>
      </c>
    </row>
    <row r="55" spans="1:21" x14ac:dyDescent="0.3">
      <c r="A55" s="2" t="s">
        <v>56</v>
      </c>
      <c r="B55" s="3">
        <v>0</v>
      </c>
      <c r="C55" s="3">
        <v>0</v>
      </c>
      <c r="D55" s="3">
        <v>0</v>
      </c>
      <c r="E55" s="3">
        <v>0</v>
      </c>
      <c r="F55" s="3">
        <v>21389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6454</v>
      </c>
      <c r="O55" s="3">
        <v>9971</v>
      </c>
      <c r="P55" s="16">
        <v>0</v>
      </c>
      <c r="Q55" s="2">
        <v>0</v>
      </c>
      <c r="R55" s="2">
        <v>0</v>
      </c>
      <c r="S55" s="3">
        <f t="shared" si="3"/>
        <v>37814</v>
      </c>
    </row>
    <row r="56" spans="1:21" x14ac:dyDescent="0.3">
      <c r="A56" s="2" t="s">
        <v>57</v>
      </c>
      <c r="B56" s="3">
        <v>273802</v>
      </c>
      <c r="C56" s="3">
        <v>143212</v>
      </c>
      <c r="D56" s="3">
        <v>0</v>
      </c>
      <c r="E56" s="3">
        <v>314735</v>
      </c>
      <c r="F56" s="3">
        <v>108660</v>
      </c>
      <c r="G56" s="3">
        <v>21627</v>
      </c>
      <c r="H56" s="3">
        <v>0</v>
      </c>
      <c r="I56" s="3">
        <v>0</v>
      </c>
      <c r="J56" s="3">
        <v>60597</v>
      </c>
      <c r="K56" s="3">
        <v>44897</v>
      </c>
      <c r="L56" s="3">
        <v>0</v>
      </c>
      <c r="M56" s="3">
        <v>74797</v>
      </c>
      <c r="N56" s="3">
        <v>112384</v>
      </c>
      <c r="O56" s="3">
        <v>5578105</v>
      </c>
      <c r="P56" s="16">
        <v>47462</v>
      </c>
      <c r="Q56" s="2">
        <f>38470+81079</f>
        <v>119549</v>
      </c>
      <c r="R56" s="2">
        <v>0</v>
      </c>
      <c r="S56" s="3">
        <f t="shared" si="3"/>
        <v>6899827</v>
      </c>
    </row>
    <row r="57" spans="1:21" x14ac:dyDescent="0.3">
      <c r="A57" s="2" t="s">
        <v>58</v>
      </c>
      <c r="B57" s="3">
        <v>0</v>
      </c>
      <c r="C57" s="3">
        <v>0</v>
      </c>
      <c r="D57" s="3">
        <v>0</v>
      </c>
      <c r="E57" s="3">
        <v>254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16">
        <v>0</v>
      </c>
      <c r="Q57" s="2">
        <v>0</v>
      </c>
      <c r="R57" s="2">
        <v>0</v>
      </c>
      <c r="S57" s="3">
        <f t="shared" si="3"/>
        <v>254</v>
      </c>
    </row>
    <row r="58" spans="1:21" x14ac:dyDescent="0.3">
      <c r="A58" s="2" t="s">
        <v>59</v>
      </c>
      <c r="B58" s="3">
        <v>0</v>
      </c>
      <c r="C58" s="3">
        <v>0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16">
        <v>0</v>
      </c>
      <c r="Q58" s="2">
        <v>0</v>
      </c>
      <c r="R58" s="2">
        <v>0</v>
      </c>
      <c r="S58" s="3">
        <f t="shared" si="3"/>
        <v>0</v>
      </c>
    </row>
    <row r="59" spans="1:21" x14ac:dyDescent="0.3">
      <c r="A59" s="2" t="s">
        <v>60</v>
      </c>
      <c r="B59" s="3">
        <v>54897</v>
      </c>
      <c r="C59" s="3">
        <v>29322</v>
      </c>
      <c r="D59" s="3">
        <v>0</v>
      </c>
      <c r="E59" s="3">
        <v>132485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190243</v>
      </c>
      <c r="P59" s="16">
        <v>0</v>
      </c>
      <c r="Q59" s="2">
        <v>10110</v>
      </c>
      <c r="R59" s="2">
        <v>0</v>
      </c>
      <c r="S59" s="3">
        <f t="shared" si="3"/>
        <v>417057</v>
      </c>
    </row>
    <row r="60" spans="1:21" x14ac:dyDescent="0.3">
      <c r="A60" s="2" t="s">
        <v>61</v>
      </c>
      <c r="B60" s="3">
        <v>0</v>
      </c>
      <c r="C60" s="3">
        <v>0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14076</v>
      </c>
      <c r="P60" s="16">
        <v>0</v>
      </c>
      <c r="Q60" s="2">
        <v>0</v>
      </c>
      <c r="R60" s="2">
        <v>0</v>
      </c>
      <c r="S60" s="3">
        <f t="shared" si="3"/>
        <v>14076</v>
      </c>
    </row>
    <row r="61" spans="1:21" x14ac:dyDescent="0.3">
      <c r="A61" s="2" t="s">
        <v>62</v>
      </c>
      <c r="B61" s="3">
        <v>0</v>
      </c>
      <c r="C61" s="3">
        <v>57996</v>
      </c>
      <c r="D61" s="3">
        <v>0</v>
      </c>
      <c r="E61" s="3">
        <v>22709</v>
      </c>
      <c r="F61" s="3">
        <v>73672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38608</v>
      </c>
      <c r="N61" s="3">
        <v>165482</v>
      </c>
      <c r="O61" s="3">
        <v>57401</v>
      </c>
      <c r="P61" s="16">
        <v>0</v>
      </c>
      <c r="Q61" s="2">
        <v>0</v>
      </c>
      <c r="R61" s="2">
        <v>0</v>
      </c>
      <c r="S61" s="3">
        <f t="shared" si="3"/>
        <v>415868</v>
      </c>
    </row>
    <row r="62" spans="1:21" x14ac:dyDescent="0.3">
      <c r="A62" s="2" t="s">
        <v>63</v>
      </c>
      <c r="B62" s="3">
        <v>0</v>
      </c>
      <c r="C62" s="3">
        <v>643</v>
      </c>
      <c r="D62" s="3">
        <v>0</v>
      </c>
      <c r="E62" s="3">
        <v>15595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17595</v>
      </c>
      <c r="P62" s="16">
        <v>0</v>
      </c>
      <c r="Q62" s="2">
        <v>1320</v>
      </c>
      <c r="R62" s="2">
        <v>0</v>
      </c>
      <c r="S62" s="3">
        <f t="shared" si="3"/>
        <v>35153</v>
      </c>
    </row>
    <row r="63" spans="1:21" x14ac:dyDescent="0.3">
      <c r="A63" s="2" t="s">
        <v>64</v>
      </c>
      <c r="B63" s="3">
        <v>0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10101</v>
      </c>
      <c r="P63" s="16">
        <v>5059</v>
      </c>
      <c r="Q63" s="2">
        <v>990</v>
      </c>
      <c r="R63" s="2">
        <v>0</v>
      </c>
      <c r="S63" s="3">
        <f t="shared" si="3"/>
        <v>16150</v>
      </c>
      <c r="U63" s="13"/>
    </row>
    <row r="64" spans="1:21" x14ac:dyDescent="0.3">
      <c r="A64" s="2" t="s">
        <v>65</v>
      </c>
      <c r="B64" s="3">
        <v>0</v>
      </c>
      <c r="C64" s="3">
        <v>0</v>
      </c>
      <c r="D64" s="3">
        <v>0</v>
      </c>
      <c r="E64" s="3">
        <v>1769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2091</v>
      </c>
      <c r="P64" s="16">
        <v>0</v>
      </c>
      <c r="Q64" s="2">
        <v>0</v>
      </c>
      <c r="R64" s="2">
        <v>0</v>
      </c>
      <c r="S64" s="3">
        <f t="shared" si="3"/>
        <v>3860</v>
      </c>
    </row>
    <row r="65" spans="1:21" x14ac:dyDescent="0.3">
      <c r="A65" s="2" t="s">
        <v>22</v>
      </c>
      <c r="B65" s="3">
        <f>SUM(B46:B64)</f>
        <v>328699</v>
      </c>
      <c r="C65" s="3">
        <f>SUM(C46:C64)</f>
        <v>238474</v>
      </c>
      <c r="D65" s="3">
        <v>0</v>
      </c>
      <c r="E65" s="3">
        <f>SUM(E46:E64)</f>
        <v>510015</v>
      </c>
      <c r="F65" s="3">
        <f>SUM(F46:F64)</f>
        <v>203721</v>
      </c>
      <c r="G65" s="3">
        <f>SUM(G46:G64)</f>
        <v>21627</v>
      </c>
      <c r="H65" s="3">
        <v>0</v>
      </c>
      <c r="I65" s="3">
        <v>0</v>
      </c>
      <c r="J65" s="3">
        <f>SUM(J46:J64)</f>
        <v>60597</v>
      </c>
      <c r="K65" s="3">
        <f>SUM(K46:K64)</f>
        <v>44897</v>
      </c>
      <c r="L65" s="3">
        <v>0</v>
      </c>
      <c r="M65" s="3">
        <f>SUM(M46:M64)</f>
        <v>113405</v>
      </c>
      <c r="N65" s="3">
        <f>SUM(N46:N64)</f>
        <v>284320</v>
      </c>
      <c r="O65" s="3">
        <f>SUM(O46:O64)</f>
        <v>5981725</v>
      </c>
      <c r="P65" s="16">
        <f>SUM(P46:P64)</f>
        <v>54275</v>
      </c>
      <c r="Q65" s="2">
        <f>SUM(Q46:Q64)</f>
        <v>153733</v>
      </c>
      <c r="R65" s="2">
        <v>0</v>
      </c>
      <c r="S65" s="3">
        <f t="shared" si="3"/>
        <v>7995488</v>
      </c>
      <c r="T65" s="3">
        <v>7995488</v>
      </c>
      <c r="U65" s="1"/>
    </row>
    <row r="66" spans="1:21" x14ac:dyDescent="0.3">
      <c r="B66" s="8">
        <f>B10-B65</f>
        <v>0</v>
      </c>
      <c r="C66" s="8">
        <f t="shared" ref="C66" si="4">C10-C65</f>
        <v>0</v>
      </c>
      <c r="D66" s="8">
        <f t="shared" ref="D66" si="5">D10-D65</f>
        <v>163115</v>
      </c>
      <c r="E66" s="8">
        <f t="shared" ref="E66" si="6">E10-E65</f>
        <v>0</v>
      </c>
      <c r="F66" s="8">
        <f t="shared" ref="F66" si="7">F10-F65</f>
        <v>0</v>
      </c>
      <c r="G66" s="8">
        <f t="shared" ref="G66" si="8">G10-G65</f>
        <v>0</v>
      </c>
      <c r="H66" s="8">
        <f t="shared" ref="H66" si="9">H10-H65</f>
        <v>163115</v>
      </c>
      <c r="I66" s="8">
        <f t="shared" ref="I66" si="10">I10-I65</f>
        <v>163115</v>
      </c>
      <c r="J66" s="8">
        <f t="shared" ref="J66" si="11">J10-J65</f>
        <v>0</v>
      </c>
      <c r="K66" s="8">
        <f t="shared" ref="K66" si="12">K10-K65</f>
        <v>0</v>
      </c>
      <c r="L66" s="8">
        <f t="shared" ref="L66" si="13">L10-L65</f>
        <v>163115</v>
      </c>
      <c r="M66" s="8">
        <f t="shared" ref="M66" si="14">M10-M65</f>
        <v>0</v>
      </c>
      <c r="N66" s="8">
        <f t="shared" ref="N66" si="15">N10-N65</f>
        <v>0</v>
      </c>
      <c r="O66" s="8">
        <f t="shared" ref="O66" si="16">O10-O65</f>
        <v>0</v>
      </c>
      <c r="P66" s="18">
        <f t="shared" ref="P66" si="17">P10-P65</f>
        <v>0</v>
      </c>
      <c r="Q66" s="8">
        <f t="shared" ref="Q66" si="18">Q10-Q65</f>
        <v>0</v>
      </c>
      <c r="R66" s="8">
        <f t="shared" ref="R66" si="19">R10-R65</f>
        <v>0</v>
      </c>
      <c r="S66" s="8">
        <f t="shared" ref="S66" si="20">S10-S65</f>
        <v>0</v>
      </c>
    </row>
    <row r="68" spans="1:21" x14ac:dyDescent="0.3">
      <c r="A68" s="2" t="s">
        <v>99</v>
      </c>
      <c r="B68" s="2" t="s">
        <v>16</v>
      </c>
      <c r="C68" s="2" t="s">
        <v>0</v>
      </c>
      <c r="D68" s="2" t="s">
        <v>1</v>
      </c>
      <c r="E68" s="2" t="s">
        <v>2</v>
      </c>
      <c r="F68" s="2" t="s">
        <v>3</v>
      </c>
      <c r="G68" s="2" t="s">
        <v>4</v>
      </c>
      <c r="H68" s="2" t="s">
        <v>5</v>
      </c>
      <c r="I68" s="2" t="s">
        <v>6</v>
      </c>
      <c r="J68" s="2" t="s">
        <v>7</v>
      </c>
      <c r="K68" s="2" t="s">
        <v>8</v>
      </c>
      <c r="L68" s="2" t="s">
        <v>9</v>
      </c>
      <c r="M68" s="2" t="s">
        <v>10</v>
      </c>
      <c r="N68" s="2" t="s">
        <v>11</v>
      </c>
      <c r="O68" s="2" t="s">
        <v>12</v>
      </c>
      <c r="P68" s="15" t="s">
        <v>13</v>
      </c>
      <c r="Q68" s="2" t="s">
        <v>14</v>
      </c>
      <c r="R68" s="2" t="s">
        <v>15</v>
      </c>
      <c r="S68" s="2" t="s">
        <v>17</v>
      </c>
    </row>
    <row r="69" spans="1:21" x14ac:dyDescent="0.3">
      <c r="A69" s="2" t="s">
        <v>93</v>
      </c>
      <c r="B69" s="3">
        <v>0</v>
      </c>
      <c r="C69" s="3">
        <v>0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161</v>
      </c>
      <c r="P69" s="16">
        <v>0</v>
      </c>
      <c r="Q69" s="3">
        <v>99</v>
      </c>
      <c r="R69" s="3">
        <v>0</v>
      </c>
      <c r="S69" s="3">
        <f t="shared" ref="S69:S75" si="21">SUM(B69:R69)</f>
        <v>260</v>
      </c>
    </row>
    <row r="70" spans="1:21" x14ac:dyDescent="0.3">
      <c r="A70" s="2" t="s">
        <v>92</v>
      </c>
      <c r="B70" s="3">
        <v>0</v>
      </c>
      <c r="C70" s="3">
        <v>0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12456</v>
      </c>
      <c r="P70" s="16">
        <v>0</v>
      </c>
      <c r="Q70" s="3">
        <v>0</v>
      </c>
      <c r="R70" s="3">
        <v>0</v>
      </c>
      <c r="S70" s="3">
        <f t="shared" si="21"/>
        <v>12456</v>
      </c>
    </row>
    <row r="71" spans="1:21" x14ac:dyDescent="0.3">
      <c r="A71" s="2" t="s">
        <v>91</v>
      </c>
      <c r="B71" s="3">
        <v>0</v>
      </c>
      <c r="C71" s="3">
        <v>0</v>
      </c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731</v>
      </c>
      <c r="P71" s="16">
        <v>0</v>
      </c>
      <c r="Q71" s="3">
        <v>0</v>
      </c>
      <c r="R71" s="3">
        <v>0</v>
      </c>
      <c r="S71" s="3">
        <f t="shared" si="21"/>
        <v>731</v>
      </c>
    </row>
    <row r="72" spans="1:21" x14ac:dyDescent="0.3">
      <c r="A72" s="2" t="s">
        <v>90</v>
      </c>
      <c r="B72" s="3">
        <v>0</v>
      </c>
      <c r="C72" s="3">
        <v>0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228</v>
      </c>
      <c r="P72" s="16">
        <v>0</v>
      </c>
      <c r="Q72" s="3">
        <v>0</v>
      </c>
      <c r="R72" s="3">
        <v>0</v>
      </c>
      <c r="S72" s="3">
        <f t="shared" si="21"/>
        <v>228</v>
      </c>
    </row>
    <row r="73" spans="1:21" x14ac:dyDescent="0.3">
      <c r="A73" s="2" t="s">
        <v>89</v>
      </c>
      <c r="B73" s="3">
        <v>76149</v>
      </c>
      <c r="C73" s="3">
        <v>82720</v>
      </c>
      <c r="D73" s="3">
        <v>0</v>
      </c>
      <c r="E73" s="3">
        <v>36710</v>
      </c>
      <c r="F73" s="3">
        <v>5740</v>
      </c>
      <c r="G73" s="3">
        <v>675</v>
      </c>
      <c r="H73" s="3">
        <v>0</v>
      </c>
      <c r="I73" s="3">
        <v>0</v>
      </c>
      <c r="J73" s="3">
        <v>3827</v>
      </c>
      <c r="K73" s="3">
        <v>0</v>
      </c>
      <c r="L73" s="3">
        <v>0</v>
      </c>
      <c r="M73" s="3">
        <v>8319</v>
      </c>
      <c r="N73" s="3">
        <v>13440</v>
      </c>
      <c r="O73" s="3">
        <v>576012</v>
      </c>
      <c r="P73" s="16">
        <v>1351</v>
      </c>
      <c r="Q73" s="3">
        <v>5015</v>
      </c>
      <c r="R73" s="3">
        <v>0</v>
      </c>
      <c r="S73" s="3">
        <f t="shared" si="21"/>
        <v>809958</v>
      </c>
    </row>
    <row r="74" spans="1:21" x14ac:dyDescent="0.3">
      <c r="A74" s="2" t="s">
        <v>88</v>
      </c>
      <c r="B74" s="3">
        <v>252550</v>
      </c>
      <c r="C74" s="3">
        <v>155268</v>
      </c>
      <c r="D74" s="3">
        <v>0</v>
      </c>
      <c r="E74" s="3">
        <v>469583</v>
      </c>
      <c r="F74" s="3">
        <v>197818</v>
      </c>
      <c r="G74" s="3">
        <v>20952</v>
      </c>
      <c r="H74" s="3">
        <v>0</v>
      </c>
      <c r="I74" s="3">
        <v>0</v>
      </c>
      <c r="J74" s="3">
        <v>55898</v>
      </c>
      <c r="K74" s="3">
        <v>44897</v>
      </c>
      <c r="L74" s="3">
        <v>0</v>
      </c>
      <c r="M74" s="3">
        <v>104428</v>
      </c>
      <c r="N74" s="3">
        <v>270880</v>
      </c>
      <c r="O74" s="3">
        <v>5385336</v>
      </c>
      <c r="P74" s="16">
        <v>52836</v>
      </c>
      <c r="Q74" s="3">
        <v>148619</v>
      </c>
      <c r="R74" s="3">
        <v>0</v>
      </c>
      <c r="S74" s="3">
        <f t="shared" si="21"/>
        <v>7159065</v>
      </c>
    </row>
    <row r="75" spans="1:21" x14ac:dyDescent="0.3">
      <c r="A75" s="2" t="s">
        <v>87</v>
      </c>
      <c r="B75" s="3">
        <v>0</v>
      </c>
      <c r="C75" s="3">
        <v>0</v>
      </c>
      <c r="D75" s="3">
        <v>0</v>
      </c>
      <c r="E75" s="3">
        <v>161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16">
        <v>0</v>
      </c>
      <c r="Q75" s="3">
        <v>0</v>
      </c>
      <c r="R75" s="3">
        <v>0</v>
      </c>
      <c r="S75" s="3">
        <f t="shared" si="21"/>
        <v>161</v>
      </c>
    </row>
    <row r="76" spans="1:21" x14ac:dyDescent="0.3">
      <c r="A76" s="2" t="s">
        <v>86</v>
      </c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16"/>
      <c r="Q76" s="3"/>
      <c r="R76" s="3"/>
      <c r="S76" s="3"/>
    </row>
    <row r="77" spans="1:21" x14ac:dyDescent="0.3">
      <c r="A77" s="5" t="s">
        <v>85</v>
      </c>
      <c r="B77" s="6">
        <v>0</v>
      </c>
      <c r="C77" s="6">
        <v>0</v>
      </c>
      <c r="D77" s="6">
        <v>0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322</v>
      </c>
      <c r="P77" s="19">
        <v>0</v>
      </c>
      <c r="Q77" s="6">
        <v>0</v>
      </c>
      <c r="R77" s="6">
        <v>0</v>
      </c>
      <c r="S77" s="6">
        <f t="shared" ref="S77:S96" si="22">SUM(B77:R77)</f>
        <v>322</v>
      </c>
    </row>
    <row r="78" spans="1:21" x14ac:dyDescent="0.3">
      <c r="A78" s="2" t="s">
        <v>84</v>
      </c>
      <c r="B78" s="3">
        <v>0</v>
      </c>
      <c r="C78" s="3">
        <v>0</v>
      </c>
      <c r="D78" s="3">
        <v>0</v>
      </c>
      <c r="E78" s="3">
        <v>1420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16">
        <v>0</v>
      </c>
      <c r="Q78" s="3">
        <v>0</v>
      </c>
      <c r="R78" s="3">
        <v>0</v>
      </c>
      <c r="S78" s="6">
        <f t="shared" si="22"/>
        <v>1420</v>
      </c>
    </row>
    <row r="79" spans="1:21" x14ac:dyDescent="0.3">
      <c r="A79" s="2" t="s">
        <v>83</v>
      </c>
      <c r="B79" s="3">
        <v>0</v>
      </c>
      <c r="C79" s="3">
        <v>0</v>
      </c>
      <c r="D79" s="3">
        <v>0</v>
      </c>
      <c r="E79" s="3">
        <v>161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16">
        <v>0</v>
      </c>
      <c r="Q79" s="3">
        <v>0</v>
      </c>
      <c r="R79" s="3">
        <v>0</v>
      </c>
      <c r="S79" s="6">
        <f t="shared" si="22"/>
        <v>161</v>
      </c>
    </row>
    <row r="80" spans="1:21" x14ac:dyDescent="0.3">
      <c r="A80" s="2" t="s">
        <v>82</v>
      </c>
      <c r="B80" s="3">
        <v>0</v>
      </c>
      <c r="C80" s="3">
        <v>0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3">
        <v>1287</v>
      </c>
      <c r="P80" s="16">
        <v>0</v>
      </c>
      <c r="Q80" s="3">
        <v>0</v>
      </c>
      <c r="R80" s="3">
        <v>0</v>
      </c>
      <c r="S80" s="6">
        <f t="shared" si="22"/>
        <v>1287</v>
      </c>
    </row>
    <row r="81" spans="1:19" x14ac:dyDescent="0.3">
      <c r="A81" s="2" t="s">
        <v>81</v>
      </c>
      <c r="B81" s="3">
        <v>0</v>
      </c>
      <c r="C81" s="3">
        <v>486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16">
        <v>0</v>
      </c>
      <c r="Q81" s="3">
        <v>0</v>
      </c>
      <c r="R81" s="3">
        <v>0</v>
      </c>
      <c r="S81" s="6">
        <f t="shared" si="22"/>
        <v>486</v>
      </c>
    </row>
    <row r="82" spans="1:19" x14ac:dyDescent="0.3">
      <c r="A82" s="2" t="s">
        <v>80</v>
      </c>
      <c r="B82" s="3">
        <v>0</v>
      </c>
      <c r="C82" s="3">
        <v>0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161</v>
      </c>
      <c r="P82" s="16">
        <v>0</v>
      </c>
      <c r="Q82" s="3">
        <v>0</v>
      </c>
      <c r="R82" s="3">
        <v>0</v>
      </c>
      <c r="S82" s="6">
        <f t="shared" si="22"/>
        <v>161</v>
      </c>
    </row>
    <row r="83" spans="1:19" x14ac:dyDescent="0.3">
      <c r="A83" s="2" t="s">
        <v>79</v>
      </c>
      <c r="B83" s="3">
        <v>0</v>
      </c>
      <c r="C83" s="3">
        <v>0</v>
      </c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3">
        <v>1287</v>
      </c>
      <c r="P83" s="16">
        <v>0</v>
      </c>
      <c r="Q83" s="3">
        <v>0</v>
      </c>
      <c r="R83" s="3">
        <v>0</v>
      </c>
      <c r="S83" s="6">
        <f t="shared" si="22"/>
        <v>1287</v>
      </c>
    </row>
    <row r="84" spans="1:19" x14ac:dyDescent="0.3">
      <c r="A84" s="2" t="s">
        <v>78</v>
      </c>
      <c r="B84" s="3">
        <v>0</v>
      </c>
      <c r="C84" s="3">
        <v>0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322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16">
        <v>0</v>
      </c>
      <c r="Q84" s="3">
        <v>0</v>
      </c>
      <c r="R84" s="3">
        <v>0</v>
      </c>
      <c r="S84" s="6">
        <f t="shared" si="22"/>
        <v>322</v>
      </c>
    </row>
    <row r="85" spans="1:19" x14ac:dyDescent="0.3">
      <c r="A85" s="2" t="s">
        <v>77</v>
      </c>
      <c r="B85" s="3">
        <v>0</v>
      </c>
      <c r="C85" s="3">
        <v>0</v>
      </c>
      <c r="D85" s="3">
        <v>0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v>0</v>
      </c>
      <c r="O85" s="3">
        <v>171</v>
      </c>
      <c r="P85" s="16">
        <v>0</v>
      </c>
      <c r="Q85" s="3">
        <v>0</v>
      </c>
      <c r="R85" s="3">
        <v>0</v>
      </c>
      <c r="S85" s="6">
        <f t="shared" si="22"/>
        <v>171</v>
      </c>
    </row>
    <row r="86" spans="1:19" x14ac:dyDescent="0.3">
      <c r="A86" s="2" t="s">
        <v>76</v>
      </c>
      <c r="B86" s="3">
        <v>0</v>
      </c>
      <c r="C86" s="3">
        <v>0</v>
      </c>
      <c r="D86" s="3">
        <v>0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3">
        <v>0</v>
      </c>
      <c r="O86" s="3">
        <v>190</v>
      </c>
      <c r="P86" s="16">
        <v>0</v>
      </c>
      <c r="Q86" s="3">
        <v>0</v>
      </c>
      <c r="R86" s="3">
        <v>0</v>
      </c>
      <c r="S86" s="6">
        <f t="shared" si="22"/>
        <v>190</v>
      </c>
    </row>
    <row r="87" spans="1:19" x14ac:dyDescent="0.3">
      <c r="A87" s="2" t="s">
        <v>75</v>
      </c>
      <c r="B87" s="3">
        <v>0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0</v>
      </c>
      <c r="O87" s="3">
        <v>162</v>
      </c>
      <c r="P87" s="16">
        <v>0</v>
      </c>
      <c r="Q87" s="3">
        <v>0</v>
      </c>
      <c r="R87" s="3">
        <v>0</v>
      </c>
      <c r="S87" s="6">
        <f t="shared" si="22"/>
        <v>162</v>
      </c>
    </row>
    <row r="88" spans="1:19" x14ac:dyDescent="0.3">
      <c r="A88" s="2" t="s">
        <v>74</v>
      </c>
      <c r="B88" s="3">
        <v>0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3">
        <v>0</v>
      </c>
      <c r="O88" s="3">
        <v>194</v>
      </c>
      <c r="P88" s="16">
        <v>0</v>
      </c>
      <c r="Q88" s="3">
        <v>0</v>
      </c>
      <c r="R88" s="3">
        <v>0</v>
      </c>
      <c r="S88" s="6">
        <f t="shared" si="22"/>
        <v>194</v>
      </c>
    </row>
    <row r="89" spans="1:19" x14ac:dyDescent="0.3">
      <c r="A89" s="2" t="s">
        <v>73</v>
      </c>
      <c r="B89" s="3">
        <v>0</v>
      </c>
      <c r="C89" s="3">
        <v>0</v>
      </c>
      <c r="D89" s="3">
        <v>0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16">
        <v>88</v>
      </c>
      <c r="Q89" s="3">
        <v>0</v>
      </c>
      <c r="R89" s="3">
        <v>0</v>
      </c>
      <c r="S89" s="6">
        <f t="shared" si="22"/>
        <v>88</v>
      </c>
    </row>
    <row r="90" spans="1:19" x14ac:dyDescent="0.3">
      <c r="A90" s="2" t="s">
        <v>72</v>
      </c>
      <c r="B90" s="3">
        <v>0</v>
      </c>
      <c r="C90" s="3">
        <v>0</v>
      </c>
      <c r="D90" s="3">
        <v>0</v>
      </c>
      <c r="E90" s="3">
        <v>0</v>
      </c>
      <c r="F90" s="3">
        <v>163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3">
        <v>0</v>
      </c>
      <c r="P90" s="16">
        <v>0</v>
      </c>
      <c r="Q90" s="3">
        <v>0</v>
      </c>
      <c r="R90" s="3">
        <v>0</v>
      </c>
      <c r="S90" s="6">
        <f t="shared" si="22"/>
        <v>163</v>
      </c>
    </row>
    <row r="91" spans="1:19" x14ac:dyDescent="0.3">
      <c r="A91" s="2" t="s">
        <v>71</v>
      </c>
      <c r="B91" s="3">
        <v>0</v>
      </c>
      <c r="C91" s="3">
        <v>0</v>
      </c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  <c r="O91" s="3">
        <v>965</v>
      </c>
      <c r="P91" s="16">
        <v>0</v>
      </c>
      <c r="Q91" s="3">
        <v>0</v>
      </c>
      <c r="R91" s="3">
        <v>0</v>
      </c>
      <c r="S91" s="6">
        <f t="shared" si="22"/>
        <v>965</v>
      </c>
    </row>
    <row r="92" spans="1:19" x14ac:dyDescent="0.3">
      <c r="A92" s="2" t="s">
        <v>70</v>
      </c>
      <c r="B92" s="3">
        <v>0</v>
      </c>
      <c r="C92" s="3">
        <v>0</v>
      </c>
      <c r="D92" s="3">
        <v>0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0</v>
      </c>
      <c r="O92" s="3">
        <v>132</v>
      </c>
      <c r="P92" s="16">
        <v>0</v>
      </c>
      <c r="Q92" s="3">
        <v>0</v>
      </c>
      <c r="R92" s="3">
        <v>0</v>
      </c>
      <c r="S92" s="6">
        <f t="shared" si="22"/>
        <v>132</v>
      </c>
    </row>
    <row r="93" spans="1:19" x14ac:dyDescent="0.3">
      <c r="A93" s="2" t="s">
        <v>69</v>
      </c>
      <c r="B93" s="3">
        <v>0</v>
      </c>
      <c r="C93" s="3">
        <v>0</v>
      </c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  <c r="N93" s="3">
        <v>0</v>
      </c>
      <c r="O93" s="3">
        <v>804</v>
      </c>
      <c r="P93" s="16">
        <v>0</v>
      </c>
      <c r="Q93" s="3">
        <v>0</v>
      </c>
      <c r="R93" s="3">
        <v>0</v>
      </c>
      <c r="S93" s="6">
        <f t="shared" si="22"/>
        <v>804</v>
      </c>
    </row>
    <row r="94" spans="1:19" x14ac:dyDescent="0.3">
      <c r="A94" s="2" t="s">
        <v>68</v>
      </c>
      <c r="B94" s="3">
        <v>0</v>
      </c>
      <c r="C94" s="3">
        <v>0</v>
      </c>
      <c r="D94" s="3">
        <v>0</v>
      </c>
      <c r="E94" s="3">
        <v>643</v>
      </c>
      <c r="F94" s="3">
        <v>0</v>
      </c>
      <c r="G94" s="3">
        <v>0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3">
        <v>0</v>
      </c>
      <c r="O94" s="3">
        <v>1126</v>
      </c>
      <c r="P94" s="16">
        <v>0</v>
      </c>
      <c r="Q94" s="3">
        <v>0</v>
      </c>
      <c r="R94" s="3">
        <v>0</v>
      </c>
      <c r="S94" s="6">
        <f t="shared" si="22"/>
        <v>1769</v>
      </c>
    </row>
    <row r="95" spans="1:19" x14ac:dyDescent="0.3">
      <c r="A95" s="2" t="s">
        <v>67</v>
      </c>
      <c r="B95" s="3">
        <v>0</v>
      </c>
      <c r="C95" s="3">
        <v>0</v>
      </c>
      <c r="D95" s="3">
        <v>0</v>
      </c>
      <c r="E95" s="3">
        <v>50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v>0</v>
      </c>
      <c r="O95" s="3">
        <v>0</v>
      </c>
      <c r="P95" s="16">
        <v>0</v>
      </c>
      <c r="Q95" s="3">
        <v>0</v>
      </c>
      <c r="R95" s="3">
        <v>0</v>
      </c>
      <c r="S95" s="6">
        <f t="shared" si="22"/>
        <v>50</v>
      </c>
    </row>
    <row r="96" spans="1:19" x14ac:dyDescent="0.3">
      <c r="A96" s="2" t="s">
        <v>66</v>
      </c>
      <c r="B96" s="3">
        <v>0</v>
      </c>
      <c r="C96" s="3">
        <v>0</v>
      </c>
      <c r="D96" s="3">
        <v>0</v>
      </c>
      <c r="E96" s="3">
        <v>1287</v>
      </c>
      <c r="F96" s="3">
        <v>0</v>
      </c>
      <c r="G96" s="3">
        <v>0</v>
      </c>
      <c r="H96" s="3">
        <v>0</v>
      </c>
      <c r="I96" s="3">
        <v>0</v>
      </c>
      <c r="J96" s="3">
        <v>550</v>
      </c>
      <c r="K96" s="3">
        <v>0</v>
      </c>
      <c r="L96" s="3">
        <v>0</v>
      </c>
      <c r="M96" s="3">
        <v>658</v>
      </c>
      <c r="N96" s="3">
        <v>0</v>
      </c>
      <c r="O96" s="3">
        <v>0</v>
      </c>
      <c r="P96" s="16">
        <v>0</v>
      </c>
      <c r="Q96" s="3">
        <v>0</v>
      </c>
      <c r="R96" s="3">
        <v>0</v>
      </c>
      <c r="S96" s="6">
        <f t="shared" si="22"/>
        <v>2495</v>
      </c>
    </row>
    <row r="97" spans="1:19" x14ac:dyDescent="0.3">
      <c r="A97" s="2" t="s">
        <v>22</v>
      </c>
      <c r="B97" s="3">
        <f>SUM(B69:B96)</f>
        <v>328699</v>
      </c>
      <c r="C97" s="3">
        <f t="shared" ref="C97:S97" si="23">SUM(C69:C96)</f>
        <v>238474</v>
      </c>
      <c r="D97" s="3">
        <f t="shared" si="23"/>
        <v>0</v>
      </c>
      <c r="E97" s="3">
        <f t="shared" si="23"/>
        <v>510015</v>
      </c>
      <c r="F97" s="3">
        <f t="shared" si="23"/>
        <v>203721</v>
      </c>
      <c r="G97" s="3">
        <f t="shared" si="23"/>
        <v>21627</v>
      </c>
      <c r="H97" s="3">
        <f t="shared" si="23"/>
        <v>0</v>
      </c>
      <c r="I97" s="3">
        <f t="shared" si="23"/>
        <v>0</v>
      </c>
      <c r="J97" s="3">
        <f t="shared" si="23"/>
        <v>60597</v>
      </c>
      <c r="K97" s="3">
        <f t="shared" si="23"/>
        <v>44897</v>
      </c>
      <c r="L97" s="3">
        <f t="shared" si="23"/>
        <v>0</v>
      </c>
      <c r="M97" s="3">
        <f t="shared" si="23"/>
        <v>113405</v>
      </c>
      <c r="N97" s="3">
        <f t="shared" si="23"/>
        <v>284320</v>
      </c>
      <c r="O97" s="3">
        <f t="shared" si="23"/>
        <v>5981725</v>
      </c>
      <c r="P97" s="16">
        <f t="shared" si="23"/>
        <v>54275</v>
      </c>
      <c r="Q97" s="3">
        <f t="shared" si="23"/>
        <v>153733</v>
      </c>
      <c r="R97" s="3">
        <f t="shared" si="23"/>
        <v>0</v>
      </c>
      <c r="S97" s="3">
        <f t="shared" si="23"/>
        <v>7995488</v>
      </c>
    </row>
    <row r="98" spans="1:19" x14ac:dyDescent="0.3">
      <c r="B98" s="8">
        <f>B65-B97</f>
        <v>0</v>
      </c>
      <c r="C98" s="8">
        <f t="shared" ref="C98:S98" si="24">C65-C97</f>
        <v>0</v>
      </c>
      <c r="D98" s="8">
        <f t="shared" si="24"/>
        <v>0</v>
      </c>
      <c r="E98" s="8">
        <f t="shared" si="24"/>
        <v>0</v>
      </c>
      <c r="F98" s="8">
        <f t="shared" si="24"/>
        <v>0</v>
      </c>
      <c r="G98" s="8">
        <f t="shared" si="24"/>
        <v>0</v>
      </c>
      <c r="H98" s="8">
        <f t="shared" si="24"/>
        <v>0</v>
      </c>
      <c r="I98" s="8">
        <f t="shared" si="24"/>
        <v>0</v>
      </c>
      <c r="J98" s="8">
        <f t="shared" si="24"/>
        <v>0</v>
      </c>
      <c r="K98" s="8">
        <f t="shared" si="24"/>
        <v>0</v>
      </c>
      <c r="L98" s="8">
        <f t="shared" si="24"/>
        <v>0</v>
      </c>
      <c r="M98" s="8">
        <f t="shared" si="24"/>
        <v>0</v>
      </c>
      <c r="N98" s="8">
        <f t="shared" si="24"/>
        <v>0</v>
      </c>
      <c r="O98" s="8">
        <f t="shared" si="24"/>
        <v>0</v>
      </c>
      <c r="P98" s="18">
        <f t="shared" si="24"/>
        <v>0</v>
      </c>
      <c r="Q98" s="8">
        <f t="shared" si="24"/>
        <v>0</v>
      </c>
      <c r="R98" s="8">
        <f t="shared" si="24"/>
        <v>0</v>
      </c>
      <c r="S98" s="8">
        <f t="shared" si="24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0E10A-E39E-478E-ADFD-E72EEF53BB94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Anja</dc:creator>
  <cp:lastModifiedBy>Hanrie Greebe</cp:lastModifiedBy>
  <dcterms:created xsi:type="dcterms:W3CDTF">2021-11-02T04:40:52Z</dcterms:created>
  <dcterms:modified xsi:type="dcterms:W3CDTF">2021-11-02T11:12:19Z</dcterms:modified>
</cp:coreProperties>
</file>